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Dochody" sheetId="1" r:id="rId1"/>
    <sheet name="Wydatki" sheetId="2" r:id="rId2"/>
    <sheet name="zlecone" sheetId="3" r:id="rId3"/>
  </sheets>
  <definedNames/>
  <calcPr fullCalcOnLoad="1"/>
</workbook>
</file>

<file path=xl/sharedStrings.xml><?xml version="1.0" encoding="utf-8"?>
<sst xmlns="http://schemas.openxmlformats.org/spreadsheetml/2006/main" count="653" uniqueCount="264">
  <si>
    <t xml:space="preserve">                                                     Załącznik nr 1</t>
  </si>
  <si>
    <t>Dział</t>
  </si>
  <si>
    <t>Roz-dział</t>
  </si>
  <si>
    <t>Paragraf</t>
  </si>
  <si>
    <t>Nazwa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</si>
  <si>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</si>
  <si>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</si>
  <si>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</si>
  <si>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</si>
  <si>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</si>
  <si>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(związku gmin), powiatów (związków powiatów0, samorządów województw, pozyskane z innych zródeł</t>
  </si>
  <si>
    <t>6291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</si>
  <si>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</si>
  <si>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</si>
  <si>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</si>
  <si>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</si>
  <si>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</si>
  <si>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</si>
  <si>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</si>
  <si>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</si>
  <si>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</si>
  <si>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0690</t>
  </si>
  <si>
    <t>Wpływy z różnych opłat</t>
  </si>
  <si>
    <t>0970</t>
  </si>
  <si>
    <t>6260</t>
  </si>
  <si>
    <t>Dotacje otrzymane z funduszy celowych na finansowanie lub dofinansowanie kosztów realizacji inwestycji i zakupów inwestycyjnych jednostek sektora finansów publicznyvh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</si>
  <si>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</si>
  <si>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</si>
  <si>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6300</t>
  </si>
  <si>
    <t>Wpływy z tytułu pomocy finansowej udzielonej między jednostkami samorządu terytorialnego na dofinansowanie własnych zadań inwestycyjnych i zakupów inwestycyjnych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</si>
  <si>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</si>
  <si>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</si>
  <si>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</si>
  <si>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</si>
  <si>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</si>
  <si>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</si>
  <si>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</si>
  <si>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</si>
  <si>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</si>
  <si>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</si>
  <si>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</si>
  <si>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</si>
  <si>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</si>
  <si>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</si>
  <si>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</si>
  <si>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</si>
  <si>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</si>
  <si>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</si>
  <si>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</si>
  <si>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</si>
  <si>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</si>
  <si>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</si>
  <si>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</si>
  <si>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75107</t>
  </si>
  <si>
    <t>75108</t>
  </si>
  <si>
    <t>Wybory do Sejmu i Senatu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</si>
  <si>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</si>
  <si>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</si>
  <si>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</si>
  <si>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</si>
  <si>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</si>
  <si>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</si>
  <si>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</si>
  <si>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</si>
  <si>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</si>
  <si>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</si>
  <si>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</si>
  <si>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</si>
  <si>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</si>
  <si>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</si>
  <si>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</si>
  <si>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</si>
  <si>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</si>
  <si>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</si>
  <si>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</si>
  <si>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</si>
  <si>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</si>
  <si>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</si>
  <si>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</si>
  <si>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</si>
  <si>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</si>
  <si>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</si>
  <si>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</si>
  <si>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</si>
  <si>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</si>
  <si>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</si>
  <si>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</si>
  <si>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</si>
  <si>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</si>
  <si>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</si>
  <si>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</si>
  <si>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</si>
  <si>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</si>
  <si>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</si>
  <si>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</si>
  <si>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</si>
  <si>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</si>
  <si>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</si>
  <si>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</si>
  <si>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</si>
  <si>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</si>
  <si>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</si>
  <si>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</si>
  <si>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</si>
  <si>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</si>
  <si>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</si>
  <si>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</si>
  <si>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</si>
  <si>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</si>
  <si>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</si>
  <si>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(związkom gmin)</t>
  </si>
  <si>
    <t>2033</t>
  </si>
  <si>
    <t>Dotacje celowe otrzymane z budżetu państwa na realizację własnych zadań bieżących gmin (związkom gmin)Finansowanie z pożyczek i kredytów zagranicznych</t>
  </si>
  <si>
    <t>Przedszkola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</si>
  <si>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</si>
  <si>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</si>
  <si>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</si>
  <si>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</si>
  <si>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</si>
  <si>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</si>
  <si>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</si>
  <si>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</si>
  <si>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</si>
  <si>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0400</t>
  </si>
  <si>
    <t>Wpływy z opłaty produktowej</t>
  </si>
  <si>
    <t>2440</t>
  </si>
  <si>
    <t>Dotacje otrzymane z funduszy celowych na realizację zadań bieżących jednostek sektora finansów publicznych</t>
  </si>
  <si>
    <t>Kultura fizyczna i sport</t>
  </si>
  <si>
    <t>Obiekty sportowe</t>
  </si>
  <si>
    <t xml:space="preserve"> Środki na dofinansowanie własnych inwestycji gmin (związków gmin), powiatów (związków powiatów), samorządów województw , pozyskane z innych źródeł</t>
  </si>
  <si>
    <t>Razem:</t>
  </si>
  <si>
    <t>Infrastruktura  wodociągowa i sanitacyjna wsi</t>
  </si>
  <si>
    <t>Wydatki inwestycyjne jednostek budżetowych</t>
  </si>
  <si>
    <t>Wydatki inwestycyjne jednostek budżetowych.  Współfinansowanie programów realizowanych ze środków bezzwrotnych pochodących z Unii Europejskiej</t>
  </si>
  <si>
    <t>Wydatki inwestycyjne jednostek budżetowych.  Finansowanie programów ze środków  bezzwrotnych pochodących z Unii Europejskiej</t>
  </si>
  <si>
    <t>Izby rolnicze</t>
  </si>
  <si>
    <t>Wpłaty gmin na rzecz izb  rolniczych  w wysokości  2% uzyskanych wpływów z podatku rolnego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</si>
  <si>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</si>
  <si>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</si>
  <si>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</si>
  <si>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Zakup materiałów i wyposażenia</t>
  </si>
  <si>
    <t>Zakup usług remontowych</t>
  </si>
  <si>
    <t>Zakup usług pozostałych</t>
  </si>
  <si>
    <t xml:space="preserve">Wydatki inwestycyjne jednostek budżetowych   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</si>
  <si>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</si>
  <si>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</si>
  <si>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Turystyka</t>
  </si>
  <si>
    <t>Różne jednostki obsługi gospodarki mieszkaniowej</t>
  </si>
  <si>
    <t>Różne opłaty i składki</t>
  </si>
  <si>
    <t>Działalność usługowa</t>
  </si>
  <si>
    <t>Plan zagospodarowania przestrzennego</t>
  </si>
  <si>
    <t>Zakup usug pozostaych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</si>
  <si>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</si>
  <si>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</si>
  <si>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</si>
  <si>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</si>
  <si>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</si>
  <si>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</si>
  <si>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</si>
  <si>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</si>
  <si>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</si>
  <si>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</si>
  <si>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Wynagrodzenia bezosobowe</t>
  </si>
  <si>
    <t>Zakup energii</t>
  </si>
  <si>
    <t>Zakup usług zdrowotnych</t>
  </si>
  <si>
    <t>Zakup usług dostępu do sieci Internet</t>
  </si>
  <si>
    <t>Podróże służbowe zagraniczne</t>
  </si>
  <si>
    <t>Wydatki na zakupy inwestycyjne jednostek budżetowych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</si>
  <si>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</si>
  <si>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</si>
  <si>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</si>
  <si>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</si>
  <si>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</si>
  <si>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</si>
  <si>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</si>
  <si>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</si>
  <si>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bankami związane z obsługą gługu publicznego</t>
  </si>
  <si>
    <t>Odsetki i dyskonto od krajowych skarbowych papierów wartościowych oraz od krajowych pożyczek i kredytów</t>
  </si>
  <si>
    <t>Rezerwy ogólne i celowe</t>
  </si>
  <si>
    <t>Rezerwy</t>
  </si>
  <si>
    <t>Dotacja celowa z budżetu na finansowanie lub dofinansowanie zadań zleconych do realizacji stowarzyszeniom</t>
  </si>
  <si>
    <t>Stypendia dla uczniów</t>
  </si>
  <si>
    <t>Inne formy pomocy dla uczniów</t>
  </si>
  <si>
    <t xml:space="preserve">Wpłaty na Państwowy Fundusz Rehabilitacji Osób Niepełnosprawnych </t>
  </si>
  <si>
    <t>Zakup pomocy naukowych, dydaktycznych i książek</t>
  </si>
  <si>
    <t>Zakup usług remontowych  Współfinansowanie kredytów i pożyczek zagranicznych</t>
  </si>
  <si>
    <t xml:space="preserve">Wydatki inwestycyjne jednostek budżetowych.  </t>
  </si>
  <si>
    <t>Zakup środków żywności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</si>
  <si>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</si>
  <si>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</si>
  <si>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</si>
  <si>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</si>
  <si>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</si>
  <si>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</si>
  <si>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Zakup usług remontowych </t>
  </si>
  <si>
    <t>Świadczenia rodzinne oraz składki na ubezpieczenia emerytalne i rentowe  z ubezpieczenia społecznego</t>
  </si>
  <si>
    <t>Świadczenia społeczne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</si>
  <si>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</si>
  <si>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</si>
  <si>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</si>
  <si>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</si>
  <si>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</si>
  <si>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Gospodarka ściekowa i ochrona wód</t>
  </si>
  <si>
    <t>Oczyszczanie miast i wsi</t>
  </si>
  <si>
    <t>Utrzymanie zieleni w miastach i gminach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</si>
  <si>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</si>
  <si>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</si>
  <si>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</si>
  <si>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</si>
  <si>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</si>
  <si>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</si>
  <si>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</si>
  <si>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</si>
  <si>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</si>
  <si>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</si>
  <si>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</si>
  <si>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</si>
  <si>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Dotacje celowe z budżetu na finansowanie lub dofinansowanie  zadań zleconych do realizacji pozostałym jednostkom niezaliczanym do sektora finansów publicznych</t>
  </si>
  <si>
    <t>Razem wydatki:</t>
  </si>
  <si>
    <t>Roz- dział</t>
  </si>
  <si>
    <t>01030</t>
  </si>
  <si>
    <t>Para- graf</t>
  </si>
  <si>
    <t>Plan na    2005r.</t>
  </si>
  <si>
    <t>Pozostala działalnosc</t>
  </si>
  <si>
    <t>Projekt na 2006r</t>
  </si>
  <si>
    <t>Dynamika</t>
  </si>
  <si>
    <t>ogółem</t>
  </si>
  <si>
    <r>
      <t xml:space="preserve">Odpisy na zakładowy fundusz świadczeń </t>
    </r>
    <r>
      <rPr>
        <sz val="10"/>
        <rFont val="Times New Roman CE"/>
        <family val="0"/>
      </rPr>
      <t>socjalnych</t>
    </r>
  </si>
  <si>
    <t>Urzędu naczelnych organów władzy państwowej, kontroli i ochrony prawa</t>
  </si>
  <si>
    <t>Wybory  Prezydenta Rzeczypospolitej Polskiej</t>
  </si>
  <si>
    <t>3110</t>
  </si>
  <si>
    <t>4010</t>
  </si>
  <si>
    <t>4110</t>
  </si>
  <si>
    <t>4120</t>
  </si>
  <si>
    <t>4210</t>
  </si>
  <si>
    <t>4260</t>
  </si>
  <si>
    <t>4300</t>
  </si>
  <si>
    <t>4130</t>
  </si>
  <si>
    <t>Razem</t>
  </si>
  <si>
    <t>Wybory Prezydenta Rzeczypospolitej Polskiej</t>
  </si>
  <si>
    <t xml:space="preserve">Zasiłki i pomoc w naturze oraz składki na ubezpieczenia emerytalne i rentowe </t>
  </si>
  <si>
    <t>Zasiłki i pomoc w naturze oraz składki na ubezpieczenia emerytalne i rentowe</t>
  </si>
  <si>
    <t>73.500 przed zwiększeniami x1,50%= 74 610</t>
  </si>
  <si>
    <t>Dotacja podmiotowa z budżetu dla niepublicznej jednostki systemu oświaty</t>
  </si>
  <si>
    <t>Para-graf</t>
  </si>
  <si>
    <t>Dynami-ka</t>
  </si>
  <si>
    <t>-</t>
  </si>
  <si>
    <t xml:space="preserve">                                                    Rady Gminy w Kleszczewie</t>
  </si>
  <si>
    <t xml:space="preserve">                                                     z dnia 15 grudnia 2005r.</t>
  </si>
  <si>
    <t xml:space="preserve"> Plan dochodów na 2006r.</t>
  </si>
  <si>
    <t>Plan</t>
  </si>
  <si>
    <t xml:space="preserve">                                                    Przewodnicząca Rady Gminy</t>
  </si>
  <si>
    <t xml:space="preserve">                                                           mgr Ewa Lesińska</t>
  </si>
  <si>
    <t xml:space="preserve">     Plan wydatków na 2006r.</t>
  </si>
  <si>
    <t xml:space="preserve">Plan </t>
  </si>
  <si>
    <t xml:space="preserve">                                                     Załącznik nr 3</t>
  </si>
  <si>
    <t xml:space="preserve">                                                     Załącznik nr 2</t>
  </si>
  <si>
    <t xml:space="preserve">                                                     Załącznik nr 4</t>
  </si>
  <si>
    <t>Plan dotacji na zadania zlecone z zakresu administracji rządowej i innych zadań zleconych gminie ustawami na 2006r.</t>
  </si>
  <si>
    <t xml:space="preserve">                                                                 mgr Ewa Lesińska</t>
  </si>
  <si>
    <t xml:space="preserve">                                                          Przewodnicząca Rady Gminy</t>
  </si>
  <si>
    <t>Plan wydatków na zadania zlecone z zakresu administracji rządowej i innych zadań zleconych gminie ustawami na 2006r.</t>
  </si>
  <si>
    <t xml:space="preserve">                                                     do Uchwały Nr XL/198/2005</t>
  </si>
  <si>
    <r>
      <t xml:space="preserve">Odsetki i dyskonto od krajowych skarbowych papierów wartościowych oraz od krajowych pożyczek i kredytów. </t>
    </r>
    <r>
      <rPr>
        <sz val="9"/>
        <rFont val="Times New Roman"/>
        <family val="1"/>
      </rPr>
      <t>Współfinansowanie programów i projektów realizowanych ze środków z funduszy strukturalnych, Funduszy Spójności oraz z Selcji Gwarancji Europejskiego Funduszu Orientacji i Gwarancji Rolnej.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</si>
</sst>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2"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b/>
      <sz val="9"/>
      <name val="Arial CE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Arial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8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13" fillId="0" borderId="1" xfId="0" applyFont="1" applyBorder="1" applyAlignment="1">
      <alignment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49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49" fontId="15" fillId="0" borderId="2" xfId="0" applyNumberFormat="1" applyFont="1" applyBorder="1" applyAlignment="1">
      <alignment vertical="top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2" fontId="16" fillId="0" borderId="1" xfId="0" applyNumberFormat="1" applyFont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49" fontId="13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13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 horizontal="right" vertical="top"/>
    </xf>
    <xf numFmtId="49" fontId="15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 vertical="top"/>
    </xf>
    <xf numFmtId="0" fontId="15" fillId="0" borderId="1" xfId="0" applyFont="1" applyBorder="1" applyAlignment="1">
      <alignment/>
    </xf>
    <xf numFmtId="49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4" fontId="16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4" fontId="16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2" fillId="0" borderId="0" xfId="0" applyFont="1" applyAlignment="1">
      <alignment vertical="top"/>
    </xf>
    <xf numFmtId="0" fontId="16" fillId="0" borderId="1" xfId="0" applyFont="1" applyBorder="1" applyAlignment="1">
      <alignment horizontal="center" vertical="top"/>
    </xf>
    <xf numFmtId="3" fontId="17" fillId="0" borderId="1" xfId="0" applyNumberFormat="1" applyFont="1" applyBorder="1" applyAlignment="1">
      <alignment vertical="top"/>
    </xf>
    <xf numFmtId="4" fontId="17" fillId="0" borderId="1" xfId="0" applyNumberFormat="1" applyFont="1" applyBorder="1" applyAlignment="1">
      <alignment vertical="top"/>
    </xf>
    <xf numFmtId="3" fontId="13" fillId="0" borderId="3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vertical="top"/>
    </xf>
    <xf numFmtId="3" fontId="15" fillId="0" borderId="1" xfId="0" applyNumberFormat="1" applyFont="1" applyBorder="1" applyAlignment="1">
      <alignment horizontal="right" vertical="top"/>
    </xf>
    <xf numFmtId="3" fontId="15" fillId="0" borderId="3" xfId="0" applyNumberFormat="1" applyFont="1" applyBorder="1" applyAlignment="1">
      <alignment horizontal="right" vertical="top"/>
    </xf>
    <xf numFmtId="3" fontId="13" fillId="0" borderId="3" xfId="0" applyNumberFormat="1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right" vertical="top"/>
    </xf>
    <xf numFmtId="3" fontId="15" fillId="0" borderId="1" xfId="0" applyNumberFormat="1" applyFont="1" applyBorder="1" applyAlignment="1">
      <alignment horizontal="right" vertical="top"/>
    </xf>
    <xf numFmtId="3" fontId="16" fillId="0" borderId="3" xfId="0" applyNumberFormat="1" applyFont="1" applyBorder="1" applyAlignment="1">
      <alignment vertical="top"/>
    </xf>
    <xf numFmtId="3" fontId="19" fillId="0" borderId="3" xfId="0" applyNumberFormat="1" applyFont="1" applyBorder="1" applyAlignment="1">
      <alignment horizontal="right" vertical="top"/>
    </xf>
    <xf numFmtId="3" fontId="16" fillId="0" borderId="1" xfId="0" applyNumberFormat="1" applyFont="1" applyBorder="1" applyAlignment="1">
      <alignment vertical="top"/>
    </xf>
    <xf numFmtId="4" fontId="17" fillId="0" borderId="1" xfId="0" applyNumberFormat="1" applyFont="1" applyBorder="1" applyAlignment="1">
      <alignment horizontal="right" vertical="top"/>
    </xf>
    <xf numFmtId="3" fontId="17" fillId="0" borderId="4" xfId="0" applyNumberFormat="1" applyFont="1" applyFill="1" applyBorder="1" applyAlignment="1">
      <alignment vertical="top"/>
    </xf>
    <xf numFmtId="3" fontId="17" fillId="0" borderId="1" xfId="0" applyNumberFormat="1" applyFont="1" applyBorder="1" applyAlignment="1">
      <alignment horizontal="right" vertical="top"/>
    </xf>
    <xf numFmtId="3" fontId="20" fillId="0" borderId="1" xfId="0" applyNumberFormat="1" applyFont="1" applyBorder="1" applyAlignment="1">
      <alignment vertical="top"/>
    </xf>
    <xf numFmtId="4" fontId="20" fillId="0" borderId="1" xfId="0" applyNumberFormat="1" applyFont="1" applyBorder="1" applyAlignment="1">
      <alignment vertical="top"/>
    </xf>
    <xf numFmtId="3" fontId="17" fillId="0" borderId="1" xfId="0" applyNumberFormat="1" applyFont="1" applyFill="1" applyBorder="1" applyAlignment="1">
      <alignment vertical="top"/>
    </xf>
    <xf numFmtId="3" fontId="19" fillId="0" borderId="1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3" fontId="16" fillId="0" borderId="1" xfId="0" applyNumberFormat="1" applyFont="1" applyBorder="1" applyAlignment="1">
      <alignment horizontal="right" vertical="top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3" fillId="0" borderId="5" xfId="0" applyFont="1" applyFill="1" applyBorder="1" applyAlignment="1">
      <alignment vertical="top" wrapText="1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5"/>
  <sheetViews>
    <sheetView workbookViewId="0" topLeftCell="A1">
      <selection activeCell="D8" sqref="D8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6.421875" style="0" customWidth="1"/>
    <col min="4" max="4" width="56.140625" style="0" customWidth="1"/>
    <col min="5" max="5" width="12.00390625" style="0" hidden="1" customWidth="1"/>
    <col min="6" max="6" width="13.7109375" style="0" customWidth="1"/>
    <col min="7" max="7" width="0" style="75" hidden="1" customWidth="1"/>
  </cols>
  <sheetData>
    <row r="1" spans="4:11" ht="15.75">
      <c r="D1" s="129" t="s">
        <v>0</v>
      </c>
      <c r="E1" s="130"/>
      <c r="F1" s="130"/>
      <c r="G1" s="128"/>
      <c r="H1" s="128"/>
      <c r="I1" s="128"/>
      <c r="J1" s="128"/>
      <c r="K1" s="128"/>
    </row>
    <row r="2" spans="4:10" ht="15.75">
      <c r="D2" s="129" t="s">
        <v>262</v>
      </c>
      <c r="E2" s="130"/>
      <c r="F2" s="130"/>
      <c r="G2" s="128"/>
      <c r="H2" s="128"/>
      <c r="I2" s="128"/>
      <c r="J2" s="128"/>
    </row>
    <row r="3" spans="4:10" ht="15.75">
      <c r="D3" s="129" t="s">
        <v>247</v>
      </c>
      <c r="E3" s="130"/>
      <c r="F3" s="130"/>
      <c r="G3" s="128"/>
      <c r="H3" s="128"/>
      <c r="I3" s="128"/>
      <c r="J3" s="128"/>
    </row>
    <row r="4" spans="4:10" ht="15.75">
      <c r="D4" s="129" t="s">
        <v>248</v>
      </c>
      <c r="E4" s="130"/>
      <c r="F4" s="130"/>
      <c r="G4" s="128"/>
      <c r="H4" s="128"/>
      <c r="I4" s="128"/>
      <c r="J4" s="128"/>
    </row>
    <row r="5" spans="5:6" ht="12.75">
      <c r="E5" s="1"/>
      <c r="F5" s="1"/>
    </row>
    <row r="6" spans="5:6" ht="12.75">
      <c r="E6" s="1"/>
      <c r="F6" s="1"/>
    </row>
    <row r="7" spans="1:6" ht="15.75">
      <c r="A7" s="2"/>
      <c r="B7" s="2"/>
      <c r="C7" s="3"/>
      <c r="D7" s="4" t="s">
        <v>249</v>
      </c>
      <c r="E7" s="2"/>
      <c r="F7" s="2"/>
    </row>
    <row r="8" spans="1:6" ht="15.75">
      <c r="A8" s="5"/>
      <c r="B8" s="2"/>
      <c r="C8" s="3"/>
      <c r="D8" s="2"/>
      <c r="E8" s="2"/>
      <c r="F8" s="2"/>
    </row>
    <row r="9" spans="1:17" ht="28.5">
      <c r="A9" s="45" t="s">
        <v>1</v>
      </c>
      <c r="B9" s="47" t="s">
        <v>2</v>
      </c>
      <c r="C9" s="88" t="s">
        <v>244</v>
      </c>
      <c r="D9" s="45" t="s">
        <v>4</v>
      </c>
      <c r="E9" s="89" t="s">
        <v>222</v>
      </c>
      <c r="F9" s="90" t="s">
        <v>250</v>
      </c>
      <c r="G9" s="93" t="s">
        <v>245</v>
      </c>
      <c r="H9" s="12"/>
      <c r="I9" s="13"/>
      <c r="J9" s="13"/>
      <c r="K9" s="13"/>
      <c r="L9" s="13"/>
      <c r="M9" s="6"/>
      <c r="N9" s="14"/>
      <c r="O9" s="6"/>
      <c r="P9" s="6"/>
      <c r="Q9" s="14"/>
    </row>
    <row r="10" spans="1:17" ht="14.25" hidden="1">
      <c r="A10" s="80" t="s">
        <v>5</v>
      </c>
      <c r="B10" s="33"/>
      <c r="C10" s="63"/>
      <c r="D10" s="35" t="s">
        <v>6</v>
      </c>
      <c r="E10" s="108">
        <f>E11</f>
        <v>519676</v>
      </c>
      <c r="F10" s="113">
        <f>F11</f>
        <v>0</v>
      </c>
      <c r="G10" s="109">
        <f>F10*100/E10</f>
        <v>0</v>
      </c>
      <c r="H10" s="15"/>
      <c r="I10" s="15"/>
      <c r="J10" s="15"/>
      <c r="K10" s="15"/>
      <c r="L10" s="15"/>
      <c r="M10" s="15"/>
      <c r="N10" s="15"/>
      <c r="O10" s="14"/>
      <c r="P10" s="16"/>
      <c r="Q10" s="14"/>
    </row>
    <row r="11" spans="1:17" ht="15" hidden="1">
      <c r="A11" s="37"/>
      <c r="B11" s="81" t="s">
        <v>7</v>
      </c>
      <c r="C11" s="64"/>
      <c r="D11" s="39" t="s">
        <v>8</v>
      </c>
      <c r="E11" s="84">
        <f>SUM(E12:E13)</f>
        <v>519676</v>
      </c>
      <c r="F11" s="110">
        <f>SUM(F12:F13)</f>
        <v>0</v>
      </c>
      <c r="G11" s="107">
        <f aca="true" t="shared" si="0" ref="G11:G72">F11*100/E11</f>
        <v>0</v>
      </c>
      <c r="H11" s="10"/>
      <c r="I11" s="10"/>
      <c r="J11" s="10"/>
      <c r="K11" s="10"/>
      <c r="L11" s="10"/>
      <c r="M11" s="10"/>
      <c r="N11" s="10"/>
      <c r="O11" s="14"/>
      <c r="P11" s="17"/>
      <c r="Q11" s="14"/>
    </row>
    <row r="12" spans="1:17" ht="45" hidden="1">
      <c r="A12" s="37"/>
      <c r="B12" s="81"/>
      <c r="C12" s="64" t="s">
        <v>9</v>
      </c>
      <c r="D12" s="39" t="s">
        <v>10</v>
      </c>
      <c r="E12" s="84">
        <v>13000</v>
      </c>
      <c r="F12" s="110">
        <v>0</v>
      </c>
      <c r="G12" s="107">
        <f t="shared" si="0"/>
        <v>0</v>
      </c>
      <c r="H12" s="10"/>
      <c r="I12" s="10"/>
      <c r="J12" s="10"/>
      <c r="K12" s="10"/>
      <c r="L12" s="10"/>
      <c r="M12" s="10"/>
      <c r="N12" s="10"/>
      <c r="O12" s="14"/>
      <c r="P12" s="17"/>
      <c r="Q12" s="14"/>
    </row>
    <row r="13" spans="1:17" ht="75" hidden="1">
      <c r="A13" s="37"/>
      <c r="B13" s="82"/>
      <c r="C13" s="38" t="s">
        <v>11</v>
      </c>
      <c r="D13" s="39" t="s">
        <v>12</v>
      </c>
      <c r="E13" s="84">
        <v>506676</v>
      </c>
      <c r="F13" s="110">
        <v>0</v>
      </c>
      <c r="G13" s="107">
        <f t="shared" si="0"/>
        <v>0</v>
      </c>
      <c r="H13" s="10"/>
      <c r="I13" s="18"/>
      <c r="J13" s="18"/>
      <c r="K13" s="14"/>
      <c r="L13" s="17"/>
      <c r="M13" s="14"/>
      <c r="N13" s="17"/>
      <c r="O13" s="14"/>
      <c r="P13" s="17"/>
      <c r="Q13" s="14"/>
    </row>
    <row r="14" spans="1:17" ht="14.25">
      <c r="A14" s="83" t="s">
        <v>13</v>
      </c>
      <c r="B14" s="83"/>
      <c r="C14" s="34"/>
      <c r="D14" s="35" t="s">
        <v>14</v>
      </c>
      <c r="E14" s="108">
        <f>E15</f>
        <v>600</v>
      </c>
      <c r="F14" s="113">
        <f>F15</f>
        <v>600</v>
      </c>
      <c r="G14" s="109">
        <f t="shared" si="0"/>
        <v>100</v>
      </c>
      <c r="H14" s="15"/>
      <c r="I14" s="15"/>
      <c r="J14" s="15"/>
      <c r="K14" s="15"/>
      <c r="L14" s="15"/>
      <c r="M14" s="15"/>
      <c r="N14" s="15"/>
      <c r="O14" s="14"/>
      <c r="P14" s="17"/>
      <c r="Q14" s="14"/>
    </row>
    <row r="15" spans="1:17" ht="15">
      <c r="A15" s="37"/>
      <c r="B15" s="82" t="s">
        <v>15</v>
      </c>
      <c r="C15" s="38"/>
      <c r="D15" s="39" t="s">
        <v>16</v>
      </c>
      <c r="E15" s="84">
        <f>E16</f>
        <v>600</v>
      </c>
      <c r="F15" s="110">
        <f>F16</f>
        <v>600</v>
      </c>
      <c r="G15" s="107">
        <f t="shared" si="0"/>
        <v>100</v>
      </c>
      <c r="H15" s="10"/>
      <c r="I15" s="10"/>
      <c r="J15" s="10"/>
      <c r="K15" s="10"/>
      <c r="L15" s="10"/>
      <c r="M15" s="10"/>
      <c r="N15" s="10"/>
      <c r="O15" s="14"/>
      <c r="P15" s="17"/>
      <c r="Q15" s="14"/>
    </row>
    <row r="16" spans="1:17" ht="60.75" customHeight="1">
      <c r="A16" s="37"/>
      <c r="B16" s="37"/>
      <c r="C16" s="38" t="s">
        <v>17</v>
      </c>
      <c r="D16" s="39" t="s">
        <v>18</v>
      </c>
      <c r="E16" s="84">
        <v>600</v>
      </c>
      <c r="F16" s="110">
        <v>600</v>
      </c>
      <c r="G16" s="107">
        <f t="shared" si="0"/>
        <v>100</v>
      </c>
      <c r="H16" s="10"/>
      <c r="I16" s="10"/>
      <c r="J16" s="10"/>
      <c r="K16" s="14"/>
      <c r="L16" s="17"/>
      <c r="M16" s="14"/>
      <c r="N16" s="17"/>
      <c r="O16" s="14"/>
      <c r="P16" s="17"/>
      <c r="Q16" s="14"/>
    </row>
    <row r="17" spans="1:17" ht="14.25">
      <c r="A17" s="33">
        <v>600</v>
      </c>
      <c r="B17" s="33"/>
      <c r="C17" s="34"/>
      <c r="D17" s="35" t="s">
        <v>19</v>
      </c>
      <c r="E17" s="108">
        <f>E18</f>
        <v>856311</v>
      </c>
      <c r="F17" s="113">
        <f>F18</f>
        <v>2100</v>
      </c>
      <c r="G17" s="109">
        <f t="shared" si="0"/>
        <v>0.24523800348237965</v>
      </c>
      <c r="H17" s="19"/>
      <c r="I17" s="19"/>
      <c r="J17" s="19"/>
      <c r="K17" s="19"/>
      <c r="L17" s="19"/>
      <c r="M17" s="19"/>
      <c r="N17" s="19"/>
      <c r="O17" s="20"/>
      <c r="P17" s="16"/>
      <c r="Q17" s="14"/>
    </row>
    <row r="18" spans="1:17" ht="15">
      <c r="A18" s="37"/>
      <c r="B18" s="37">
        <v>60016</v>
      </c>
      <c r="C18" s="38"/>
      <c r="D18" s="39" t="s">
        <v>20</v>
      </c>
      <c r="E18" s="84">
        <f>SUM(E19:E24)</f>
        <v>856311</v>
      </c>
      <c r="F18" s="110">
        <f>SUM(F19:F24)</f>
        <v>2100</v>
      </c>
      <c r="G18" s="107">
        <f t="shared" si="0"/>
        <v>0.24523800348237965</v>
      </c>
      <c r="H18" s="21"/>
      <c r="I18" s="21"/>
      <c r="J18" s="21"/>
      <c r="K18" s="21"/>
      <c r="L18" s="21"/>
      <c r="M18" s="21"/>
      <c r="N18" s="21"/>
      <c r="O18" s="14"/>
      <c r="P18" s="14"/>
      <c r="Q18" s="14"/>
    </row>
    <row r="19" spans="1:17" ht="15">
      <c r="A19" s="37"/>
      <c r="B19" s="37"/>
      <c r="C19" s="38" t="s">
        <v>21</v>
      </c>
      <c r="D19" s="39" t="s">
        <v>22</v>
      </c>
      <c r="E19" s="84">
        <v>2000</v>
      </c>
      <c r="F19" s="110">
        <v>2100</v>
      </c>
      <c r="G19" s="107">
        <f t="shared" si="0"/>
        <v>105</v>
      </c>
      <c r="H19" s="22"/>
      <c r="I19" s="14"/>
      <c r="J19" s="17"/>
      <c r="K19" s="14"/>
      <c r="L19" s="17"/>
      <c r="M19" s="14"/>
      <c r="N19" s="17"/>
      <c r="O19" s="14"/>
      <c r="P19" s="17"/>
      <c r="Q19" s="14"/>
    </row>
    <row r="20" spans="1:17" ht="15" hidden="1">
      <c r="A20" s="37"/>
      <c r="B20" s="37"/>
      <c r="C20" s="38" t="s">
        <v>23</v>
      </c>
      <c r="D20" s="39" t="s">
        <v>22</v>
      </c>
      <c r="E20" s="84">
        <v>820</v>
      </c>
      <c r="F20" s="110"/>
      <c r="G20" s="107">
        <f t="shared" si="0"/>
        <v>0</v>
      </c>
      <c r="H20" s="22"/>
      <c r="I20" s="14"/>
      <c r="J20" s="17"/>
      <c r="K20" s="14"/>
      <c r="L20" s="17"/>
      <c r="M20" s="14"/>
      <c r="N20" s="17"/>
      <c r="O20" s="14"/>
      <c r="P20" s="17"/>
      <c r="Q20" s="14"/>
    </row>
    <row r="21" spans="1:17" ht="45" hidden="1">
      <c r="A21" s="37"/>
      <c r="B21" s="37"/>
      <c r="C21" s="38" t="s">
        <v>24</v>
      </c>
      <c r="D21" s="39" t="s">
        <v>25</v>
      </c>
      <c r="E21" s="84">
        <v>42000</v>
      </c>
      <c r="F21" s="110">
        <v>0</v>
      </c>
      <c r="G21" s="107">
        <f t="shared" si="0"/>
        <v>0</v>
      </c>
      <c r="H21" s="22"/>
      <c r="I21" s="14"/>
      <c r="J21" s="17"/>
      <c r="K21" s="17"/>
      <c r="L21" s="17"/>
      <c r="M21" s="14"/>
      <c r="N21" s="17"/>
      <c r="O21" s="14"/>
      <c r="P21" s="17"/>
      <c r="Q21" s="14"/>
    </row>
    <row r="22" spans="1:17" ht="92.25" customHeight="1" hidden="1">
      <c r="A22" s="37"/>
      <c r="B22" s="37"/>
      <c r="C22" s="38" t="s">
        <v>26</v>
      </c>
      <c r="D22" s="39" t="s">
        <v>27</v>
      </c>
      <c r="E22" s="84">
        <v>680727</v>
      </c>
      <c r="F22" s="110">
        <v>0</v>
      </c>
      <c r="G22" s="107">
        <f t="shared" si="0"/>
        <v>0</v>
      </c>
      <c r="H22" s="23"/>
      <c r="I22" s="14"/>
      <c r="J22" s="17"/>
      <c r="K22" s="14"/>
      <c r="L22" s="17"/>
      <c r="M22" s="14"/>
      <c r="N22" s="17"/>
      <c r="O22" s="14"/>
      <c r="P22" s="17"/>
      <c r="Q22" s="14"/>
    </row>
    <row r="23" spans="1:17" ht="45" hidden="1">
      <c r="A23" s="37"/>
      <c r="B23" s="37"/>
      <c r="C23" s="38" t="s">
        <v>28</v>
      </c>
      <c r="D23" s="39" t="s">
        <v>29</v>
      </c>
      <c r="E23" s="84">
        <v>40000</v>
      </c>
      <c r="F23" s="110">
        <v>0</v>
      </c>
      <c r="G23" s="107">
        <f t="shared" si="0"/>
        <v>0</v>
      </c>
      <c r="H23" s="23"/>
      <c r="I23" s="14"/>
      <c r="J23" s="17"/>
      <c r="K23" s="14"/>
      <c r="L23" s="17"/>
      <c r="M23" s="14"/>
      <c r="N23" s="17"/>
      <c r="O23" s="14"/>
      <c r="P23" s="17"/>
      <c r="Q23" s="14"/>
    </row>
    <row r="24" spans="1:17" ht="105" customHeight="1" hidden="1">
      <c r="A24" s="37"/>
      <c r="B24" s="37"/>
      <c r="C24" s="38" t="s">
        <v>30</v>
      </c>
      <c r="D24" s="39" t="s">
        <v>31</v>
      </c>
      <c r="E24" s="84">
        <v>90764</v>
      </c>
      <c r="F24" s="110">
        <v>0</v>
      </c>
      <c r="G24" s="107">
        <f t="shared" si="0"/>
        <v>0</v>
      </c>
      <c r="H24" s="23"/>
      <c r="I24" s="14"/>
      <c r="J24" s="17"/>
      <c r="K24" s="14"/>
      <c r="L24" s="17"/>
      <c r="M24" s="14"/>
      <c r="N24" s="17"/>
      <c r="O24" s="14"/>
      <c r="P24" s="17"/>
      <c r="Q24" s="14"/>
    </row>
    <row r="25" spans="1:17" ht="14.25">
      <c r="A25" s="33">
        <v>700</v>
      </c>
      <c r="B25" s="33"/>
      <c r="C25" s="34"/>
      <c r="D25" s="35" t="s">
        <v>32</v>
      </c>
      <c r="E25" s="108">
        <f>E26</f>
        <v>1758268</v>
      </c>
      <c r="F25" s="113">
        <f>F26</f>
        <v>1632639</v>
      </c>
      <c r="G25" s="109">
        <f t="shared" si="0"/>
        <v>92.85495726476282</v>
      </c>
      <c r="H25" s="15"/>
      <c r="I25" s="15"/>
      <c r="J25" s="15"/>
      <c r="K25" s="15"/>
      <c r="L25" s="15"/>
      <c r="M25" s="15"/>
      <c r="N25" s="15"/>
      <c r="O25" s="14"/>
      <c r="P25" s="17"/>
      <c r="Q25" s="14"/>
    </row>
    <row r="26" spans="1:17" ht="15">
      <c r="A26" s="37"/>
      <c r="B26" s="37">
        <v>70005</v>
      </c>
      <c r="C26" s="38"/>
      <c r="D26" s="39" t="s">
        <v>33</v>
      </c>
      <c r="E26" s="84">
        <f>SUM(E27:E32)</f>
        <v>1758268</v>
      </c>
      <c r="F26" s="110">
        <f>SUM(F27:F32)</f>
        <v>1632639</v>
      </c>
      <c r="G26" s="107">
        <f t="shared" si="0"/>
        <v>92.85495726476282</v>
      </c>
      <c r="H26" s="10"/>
      <c r="I26" s="10"/>
      <c r="J26" s="10"/>
      <c r="K26" s="10"/>
      <c r="L26" s="10"/>
      <c r="M26" s="10"/>
      <c r="N26" s="10"/>
      <c r="O26" s="14"/>
      <c r="P26" s="17"/>
      <c r="Q26" s="14"/>
    </row>
    <row r="27" spans="1:17" ht="30">
      <c r="A27" s="37"/>
      <c r="B27" s="37"/>
      <c r="C27" s="38" t="s">
        <v>34</v>
      </c>
      <c r="D27" s="39" t="s">
        <v>35</v>
      </c>
      <c r="E27" s="84">
        <v>7050</v>
      </c>
      <c r="F27" s="110">
        <v>6156</v>
      </c>
      <c r="G27" s="107">
        <f t="shared" si="0"/>
        <v>87.31914893617021</v>
      </c>
      <c r="H27" s="24"/>
      <c r="I27" s="14"/>
      <c r="J27" s="17"/>
      <c r="K27" s="14"/>
      <c r="L27" s="17"/>
      <c r="M27" s="14"/>
      <c r="N27" s="17"/>
      <c r="O27" s="14"/>
      <c r="P27" s="17"/>
      <c r="Q27" s="14"/>
    </row>
    <row r="28" spans="1:17" ht="15">
      <c r="A28" s="37"/>
      <c r="B28" s="37"/>
      <c r="C28" s="38" t="s">
        <v>21</v>
      </c>
      <c r="D28" s="39" t="s">
        <v>22</v>
      </c>
      <c r="E28" s="84">
        <v>100</v>
      </c>
      <c r="F28" s="110">
        <v>50</v>
      </c>
      <c r="G28" s="107">
        <f t="shared" si="0"/>
        <v>50</v>
      </c>
      <c r="H28" s="10"/>
      <c r="I28" s="14"/>
      <c r="J28" s="17"/>
      <c r="K28" s="14"/>
      <c r="L28" s="17"/>
      <c r="M28" s="14"/>
      <c r="N28" s="17"/>
      <c r="O28" s="14"/>
      <c r="P28" s="17"/>
      <c r="Q28" s="14"/>
    </row>
    <row r="29" spans="1:17" ht="60.75" customHeight="1">
      <c r="A29" s="37"/>
      <c r="B29" s="37"/>
      <c r="C29" s="38" t="s">
        <v>17</v>
      </c>
      <c r="D29" s="39" t="s">
        <v>18</v>
      </c>
      <c r="E29" s="84">
        <v>108400</v>
      </c>
      <c r="F29" s="110">
        <v>110000</v>
      </c>
      <c r="G29" s="107">
        <f t="shared" si="0"/>
        <v>101.4760147601476</v>
      </c>
      <c r="H29" s="10"/>
      <c r="I29" s="14"/>
      <c r="J29" s="17"/>
      <c r="K29" s="14"/>
      <c r="L29" s="17"/>
      <c r="M29" s="14"/>
      <c r="N29" s="17"/>
      <c r="O29" s="14"/>
      <c r="P29" s="17"/>
      <c r="Q29" s="14"/>
    </row>
    <row r="30" spans="1:17" ht="34.5" customHeight="1">
      <c r="A30" s="37"/>
      <c r="B30" s="37"/>
      <c r="C30" s="38" t="s">
        <v>36</v>
      </c>
      <c r="D30" s="39" t="s">
        <v>37</v>
      </c>
      <c r="E30" s="84">
        <v>108</v>
      </c>
      <c r="F30" s="110">
        <v>181</v>
      </c>
      <c r="G30" s="107">
        <f t="shared" si="0"/>
        <v>167.59259259259258</v>
      </c>
      <c r="H30" s="10"/>
      <c r="I30" s="14"/>
      <c r="J30" s="17"/>
      <c r="K30" s="14"/>
      <c r="L30" s="17"/>
      <c r="M30" s="14"/>
      <c r="N30" s="17"/>
      <c r="O30" s="14"/>
      <c r="P30" s="17"/>
      <c r="Q30" s="14"/>
    </row>
    <row r="31" spans="1:17" ht="31.5" customHeight="1">
      <c r="A31" s="37"/>
      <c r="B31" s="37"/>
      <c r="C31" s="38" t="s">
        <v>38</v>
      </c>
      <c r="D31" s="39" t="s">
        <v>39</v>
      </c>
      <c r="E31" s="84">
        <v>1641218</v>
      </c>
      <c r="F31" s="110">
        <v>1515752</v>
      </c>
      <c r="G31" s="107">
        <f t="shared" si="0"/>
        <v>92.35531172580365</v>
      </c>
      <c r="H31" s="10"/>
      <c r="I31" s="14"/>
      <c r="J31" s="17"/>
      <c r="K31" s="14"/>
      <c r="L31" s="17"/>
      <c r="M31" s="14"/>
      <c r="N31" s="17"/>
      <c r="O31" s="14"/>
      <c r="P31" s="17"/>
      <c r="Q31" s="14"/>
    </row>
    <row r="32" spans="1:17" ht="15">
      <c r="A32" s="37"/>
      <c r="B32" s="37"/>
      <c r="C32" s="38" t="s">
        <v>40</v>
      </c>
      <c r="D32" s="39" t="s">
        <v>41</v>
      </c>
      <c r="E32" s="84">
        <v>1392</v>
      </c>
      <c r="F32" s="110">
        <v>500</v>
      </c>
      <c r="G32" s="107">
        <f t="shared" si="0"/>
        <v>35.91954022988506</v>
      </c>
      <c r="H32" s="10"/>
      <c r="I32" s="14"/>
      <c r="J32" s="17"/>
      <c r="K32" s="14"/>
      <c r="L32" s="17"/>
      <c r="M32" s="14"/>
      <c r="N32" s="17"/>
      <c r="O32" s="14"/>
      <c r="P32" s="17"/>
      <c r="Q32" s="14"/>
    </row>
    <row r="33" spans="1:17" ht="14.25">
      <c r="A33" s="33">
        <v>750</v>
      </c>
      <c r="B33" s="33"/>
      <c r="C33" s="34"/>
      <c r="D33" s="35" t="s">
        <v>42</v>
      </c>
      <c r="E33" s="108">
        <f>E34+E37</f>
        <v>44610</v>
      </c>
      <c r="F33" s="113">
        <f>F34+F37</f>
        <v>45230</v>
      </c>
      <c r="G33" s="109">
        <f t="shared" si="0"/>
        <v>101.3898229096615</v>
      </c>
      <c r="H33" s="15"/>
      <c r="I33" s="15"/>
      <c r="J33" s="15"/>
      <c r="K33" s="15"/>
      <c r="L33" s="15"/>
      <c r="M33" s="15"/>
      <c r="N33" s="15"/>
      <c r="O33" s="14"/>
      <c r="P33" s="17"/>
      <c r="Q33" s="14"/>
    </row>
    <row r="34" spans="1:17" ht="15">
      <c r="A34" s="37"/>
      <c r="B34" s="37">
        <v>75011</v>
      </c>
      <c r="C34" s="38"/>
      <c r="D34" s="39" t="s">
        <v>43</v>
      </c>
      <c r="E34" s="84">
        <f>E35+E36</f>
        <v>41150</v>
      </c>
      <c r="F34" s="110">
        <f>F35+F36</f>
        <v>41750</v>
      </c>
      <c r="G34" s="107">
        <f t="shared" si="0"/>
        <v>101.4580801944107</v>
      </c>
      <c r="H34" s="10"/>
      <c r="I34" s="10"/>
      <c r="J34" s="10"/>
      <c r="K34" s="10"/>
      <c r="L34" s="10"/>
      <c r="M34" s="10"/>
      <c r="N34" s="10"/>
      <c r="O34" s="14"/>
      <c r="P34" s="17"/>
      <c r="Q34" s="14"/>
    </row>
    <row r="35" spans="1:17" ht="46.5" customHeight="1">
      <c r="A35" s="37"/>
      <c r="B35" s="37"/>
      <c r="C35" s="38" t="s">
        <v>44</v>
      </c>
      <c r="D35" s="39" t="s">
        <v>45</v>
      </c>
      <c r="E35" s="84">
        <v>40600</v>
      </c>
      <c r="F35" s="110">
        <v>41200</v>
      </c>
      <c r="G35" s="107">
        <f t="shared" si="0"/>
        <v>101.47783251231527</v>
      </c>
      <c r="H35" s="24"/>
      <c r="I35" s="14"/>
      <c r="J35" s="17"/>
      <c r="K35" s="14"/>
      <c r="L35" s="17"/>
      <c r="M35" s="14"/>
      <c r="N35" s="17"/>
      <c r="O35" s="14"/>
      <c r="P35" s="17"/>
      <c r="Q35" s="14"/>
    </row>
    <row r="36" spans="1:17" ht="45" customHeight="1">
      <c r="A36" s="37"/>
      <c r="B36" s="37"/>
      <c r="C36" s="38" t="s">
        <v>46</v>
      </c>
      <c r="D36" s="39" t="s">
        <v>47</v>
      </c>
      <c r="E36" s="84">
        <v>550</v>
      </c>
      <c r="F36" s="110">
        <v>550</v>
      </c>
      <c r="G36" s="107">
        <f t="shared" si="0"/>
        <v>100</v>
      </c>
      <c r="H36" s="10"/>
      <c r="I36" s="14"/>
      <c r="J36" s="17"/>
      <c r="K36" s="14"/>
      <c r="L36" s="17"/>
      <c r="M36" s="14"/>
      <c r="N36" s="17"/>
      <c r="O36" s="14"/>
      <c r="P36" s="17"/>
      <c r="Q36" s="14"/>
    </row>
    <row r="37" spans="1:17" ht="15">
      <c r="A37" s="37"/>
      <c r="B37" s="37">
        <v>75023</v>
      </c>
      <c r="C37" s="38"/>
      <c r="D37" s="39" t="s">
        <v>48</v>
      </c>
      <c r="E37" s="84">
        <f>E38+E39+E40</f>
        <v>3460</v>
      </c>
      <c r="F37" s="110">
        <f>F38+F39+F40</f>
        <v>3480</v>
      </c>
      <c r="G37" s="107">
        <f t="shared" si="0"/>
        <v>100.57803468208093</v>
      </c>
      <c r="H37" s="10"/>
      <c r="I37" s="10"/>
      <c r="J37" s="10"/>
      <c r="K37" s="10"/>
      <c r="L37" s="10"/>
      <c r="M37" s="10"/>
      <c r="N37" s="10"/>
      <c r="O37" s="14"/>
      <c r="P37" s="17"/>
      <c r="Q37" s="14"/>
    </row>
    <row r="38" spans="1:17" ht="15">
      <c r="A38" s="37"/>
      <c r="B38" s="37"/>
      <c r="C38" s="38" t="s">
        <v>21</v>
      </c>
      <c r="D38" s="39" t="s">
        <v>22</v>
      </c>
      <c r="E38" s="84">
        <v>2200</v>
      </c>
      <c r="F38" s="110">
        <v>2000</v>
      </c>
      <c r="G38" s="107">
        <f t="shared" si="0"/>
        <v>90.9090909090909</v>
      </c>
      <c r="H38" s="10"/>
      <c r="I38" s="14"/>
      <c r="J38" s="17"/>
      <c r="K38" s="14"/>
      <c r="L38" s="17"/>
      <c r="M38" s="14"/>
      <c r="N38" s="17"/>
      <c r="O38" s="14"/>
      <c r="P38" s="17"/>
      <c r="Q38" s="14"/>
    </row>
    <row r="39" spans="1:17" ht="15">
      <c r="A39" s="37"/>
      <c r="B39" s="37"/>
      <c r="C39" s="38" t="s">
        <v>49</v>
      </c>
      <c r="D39" s="39" t="s">
        <v>50</v>
      </c>
      <c r="E39" s="84">
        <v>1250</v>
      </c>
      <c r="F39" s="110">
        <v>1480</v>
      </c>
      <c r="G39" s="107">
        <f t="shared" si="0"/>
        <v>118.4</v>
      </c>
      <c r="H39" s="10"/>
      <c r="I39" s="14"/>
      <c r="J39" s="17"/>
      <c r="K39" s="14"/>
      <c r="L39" s="17"/>
      <c r="M39" s="14"/>
      <c r="N39" s="17"/>
      <c r="O39" s="14"/>
      <c r="P39" s="17"/>
      <c r="Q39" s="14"/>
    </row>
    <row r="40" spans="1:17" ht="15">
      <c r="A40" s="37"/>
      <c r="B40" s="37"/>
      <c r="C40" s="38" t="s">
        <v>40</v>
      </c>
      <c r="D40" s="39" t="s">
        <v>41</v>
      </c>
      <c r="E40" s="84">
        <v>10</v>
      </c>
      <c r="F40" s="110">
        <v>0</v>
      </c>
      <c r="G40" s="107">
        <f t="shared" si="0"/>
        <v>0</v>
      </c>
      <c r="H40" s="10"/>
      <c r="I40" s="14"/>
      <c r="J40" s="17"/>
      <c r="K40" s="14"/>
      <c r="L40" s="17"/>
      <c r="M40" s="14"/>
      <c r="N40" s="17"/>
      <c r="O40" s="14"/>
      <c r="P40" s="17"/>
      <c r="Q40" s="14"/>
    </row>
    <row r="41" spans="1:17" ht="32.25" customHeight="1">
      <c r="A41" s="41">
        <v>751</v>
      </c>
      <c r="B41" s="33"/>
      <c r="C41" s="34"/>
      <c r="D41" s="35" t="s">
        <v>51</v>
      </c>
      <c r="E41" s="108">
        <f>E42+E44+E46</f>
        <v>11880</v>
      </c>
      <c r="F41" s="113">
        <f>F42+F44+F46</f>
        <v>780</v>
      </c>
      <c r="G41" s="109">
        <f t="shared" si="0"/>
        <v>6.565656565656566</v>
      </c>
      <c r="H41" s="25"/>
      <c r="I41" s="25"/>
      <c r="J41" s="25"/>
      <c r="K41" s="25"/>
      <c r="L41" s="25"/>
      <c r="M41" s="25"/>
      <c r="N41" s="25"/>
      <c r="O41" s="14"/>
      <c r="P41" s="16"/>
      <c r="Q41" s="14"/>
    </row>
    <row r="42" spans="1:17" ht="30">
      <c r="A42" s="37"/>
      <c r="B42" s="42">
        <v>75101</v>
      </c>
      <c r="C42" s="38"/>
      <c r="D42" s="39" t="s">
        <v>52</v>
      </c>
      <c r="E42" s="84">
        <f>E43</f>
        <v>744</v>
      </c>
      <c r="F42" s="110">
        <f>F43</f>
        <v>780</v>
      </c>
      <c r="G42" s="107">
        <f t="shared" si="0"/>
        <v>104.83870967741936</v>
      </c>
      <c r="H42" s="10"/>
      <c r="I42" s="10"/>
      <c r="J42" s="10"/>
      <c r="K42" s="10"/>
      <c r="L42" s="10"/>
      <c r="M42" s="10"/>
      <c r="N42" s="10"/>
      <c r="O42" s="14"/>
      <c r="P42" s="17"/>
      <c r="Q42" s="14"/>
    </row>
    <row r="43" spans="1:17" ht="49.5" customHeight="1">
      <c r="A43" s="37"/>
      <c r="B43" s="37"/>
      <c r="C43" s="38" t="s">
        <v>44</v>
      </c>
      <c r="D43" s="39" t="s">
        <v>45</v>
      </c>
      <c r="E43" s="84">
        <v>744</v>
      </c>
      <c r="F43" s="110">
        <v>780</v>
      </c>
      <c r="G43" s="107">
        <f t="shared" si="0"/>
        <v>104.83870967741936</v>
      </c>
      <c r="H43" s="24"/>
      <c r="I43" s="14"/>
      <c r="J43" s="17"/>
      <c r="K43" s="14"/>
      <c r="L43" s="17"/>
      <c r="M43" s="14"/>
      <c r="N43" s="17"/>
      <c r="O43" s="14"/>
      <c r="P43" s="17"/>
      <c r="Q43" s="14"/>
    </row>
    <row r="44" spans="1:17" ht="15" hidden="1">
      <c r="A44" s="37"/>
      <c r="B44" s="43" t="s">
        <v>53</v>
      </c>
      <c r="C44" s="38"/>
      <c r="D44" s="39" t="s">
        <v>239</v>
      </c>
      <c r="E44" s="84">
        <v>5270</v>
      </c>
      <c r="F44" s="110">
        <f>F45</f>
        <v>0</v>
      </c>
      <c r="G44" s="107">
        <f t="shared" si="0"/>
        <v>0</v>
      </c>
      <c r="H44" s="24"/>
      <c r="I44" s="14"/>
      <c r="J44" s="17"/>
      <c r="K44" s="14"/>
      <c r="L44" s="17"/>
      <c r="M44" s="14"/>
      <c r="N44" s="17"/>
      <c r="O44" s="14"/>
      <c r="P44" s="17"/>
      <c r="Q44" s="14"/>
    </row>
    <row r="45" spans="1:17" ht="45" hidden="1">
      <c r="A45" s="37"/>
      <c r="B45" s="37"/>
      <c r="C45" s="38" t="s">
        <v>44</v>
      </c>
      <c r="D45" s="39" t="s">
        <v>45</v>
      </c>
      <c r="E45" s="84">
        <v>5270</v>
      </c>
      <c r="F45" s="110">
        <v>0</v>
      </c>
      <c r="G45" s="107">
        <f t="shared" si="0"/>
        <v>0</v>
      </c>
      <c r="H45" s="24"/>
      <c r="I45" s="14"/>
      <c r="J45" s="17"/>
      <c r="K45" s="14"/>
      <c r="L45" s="17"/>
      <c r="M45" s="14"/>
      <c r="N45" s="17"/>
      <c r="O45" s="14"/>
      <c r="P45" s="17"/>
      <c r="Q45" s="14"/>
    </row>
    <row r="46" spans="1:17" ht="15" hidden="1">
      <c r="A46" s="37"/>
      <c r="B46" s="43" t="s">
        <v>54</v>
      </c>
      <c r="C46" s="38"/>
      <c r="D46" s="39" t="s">
        <v>55</v>
      </c>
      <c r="E46" s="84">
        <v>5866</v>
      </c>
      <c r="F46" s="110">
        <f>F47</f>
        <v>0</v>
      </c>
      <c r="G46" s="107">
        <f t="shared" si="0"/>
        <v>0</v>
      </c>
      <c r="H46" s="24"/>
      <c r="I46" s="14"/>
      <c r="J46" s="17"/>
      <c r="K46" s="14"/>
      <c r="L46" s="17"/>
      <c r="M46" s="14"/>
      <c r="N46" s="17"/>
      <c r="O46" s="14"/>
      <c r="P46" s="17"/>
      <c r="Q46" s="14"/>
    </row>
    <row r="47" spans="1:17" ht="45" hidden="1">
      <c r="A47" s="37"/>
      <c r="B47" s="37"/>
      <c r="C47" s="38" t="s">
        <v>44</v>
      </c>
      <c r="D47" s="39" t="s">
        <v>45</v>
      </c>
      <c r="E47" s="84">
        <v>5866</v>
      </c>
      <c r="F47" s="110">
        <v>0</v>
      </c>
      <c r="G47" s="107">
        <f t="shared" si="0"/>
        <v>0</v>
      </c>
      <c r="H47" s="24"/>
      <c r="I47" s="14"/>
      <c r="J47" s="17"/>
      <c r="K47" s="14"/>
      <c r="L47" s="17"/>
      <c r="M47" s="14"/>
      <c r="N47" s="17"/>
      <c r="O47" s="14"/>
      <c r="P47" s="17"/>
      <c r="Q47" s="14"/>
    </row>
    <row r="48" spans="1:17" ht="16.5" customHeight="1">
      <c r="A48" s="41">
        <v>754</v>
      </c>
      <c r="B48" s="45"/>
      <c r="C48" s="46"/>
      <c r="D48" s="35" t="s">
        <v>56</v>
      </c>
      <c r="E48" s="108">
        <f>E49</f>
        <v>400</v>
      </c>
      <c r="F48" s="113">
        <f>F49</f>
        <v>400</v>
      </c>
      <c r="G48" s="109">
        <f t="shared" si="0"/>
        <v>100</v>
      </c>
      <c r="H48" s="15"/>
      <c r="I48" s="15"/>
      <c r="J48" s="15"/>
      <c r="K48" s="15"/>
      <c r="L48" s="15"/>
      <c r="M48" s="15"/>
      <c r="N48" s="15"/>
      <c r="O48" s="14"/>
      <c r="P48" s="16"/>
      <c r="Q48" s="14"/>
    </row>
    <row r="49" spans="1:17" ht="15">
      <c r="A49" s="37"/>
      <c r="B49" s="37">
        <v>75414</v>
      </c>
      <c r="C49" s="38"/>
      <c r="D49" s="39" t="s">
        <v>57</v>
      </c>
      <c r="E49" s="84">
        <f>E50</f>
        <v>400</v>
      </c>
      <c r="F49" s="110">
        <f>F50</f>
        <v>400</v>
      </c>
      <c r="G49" s="107">
        <f t="shared" si="0"/>
        <v>100</v>
      </c>
      <c r="H49" s="10"/>
      <c r="I49" s="10"/>
      <c r="J49" s="10"/>
      <c r="K49" s="10"/>
      <c r="L49" s="10"/>
      <c r="M49" s="14"/>
      <c r="N49" s="17"/>
      <c r="O49" s="14"/>
      <c r="P49" s="17"/>
      <c r="Q49" s="14"/>
    </row>
    <row r="50" spans="1:17" ht="48" customHeight="1">
      <c r="A50" s="37"/>
      <c r="B50" s="37"/>
      <c r="C50" s="38" t="s">
        <v>44</v>
      </c>
      <c r="D50" s="39" t="s">
        <v>58</v>
      </c>
      <c r="E50" s="84">
        <v>400</v>
      </c>
      <c r="F50" s="110">
        <v>400</v>
      </c>
      <c r="G50" s="107">
        <f t="shared" si="0"/>
        <v>100</v>
      </c>
      <c r="H50" s="24"/>
      <c r="I50" s="14"/>
      <c r="J50" s="17"/>
      <c r="K50" s="14"/>
      <c r="L50" s="17"/>
      <c r="M50" s="14"/>
      <c r="N50" s="14"/>
      <c r="O50" s="14"/>
      <c r="P50" s="17"/>
      <c r="Q50" s="14"/>
    </row>
    <row r="51" spans="1:17" ht="45.75" customHeight="1">
      <c r="A51" s="41">
        <v>756</v>
      </c>
      <c r="B51" s="33"/>
      <c r="C51" s="34"/>
      <c r="D51" s="35" t="s">
        <v>59</v>
      </c>
      <c r="E51" s="108">
        <f>E52+E55+E64+E76+E80</f>
        <v>3361560</v>
      </c>
      <c r="F51" s="113">
        <f>F52+F55+F64+F76+F80</f>
        <v>3711828</v>
      </c>
      <c r="G51" s="109">
        <f t="shared" si="0"/>
        <v>110.4198050904937</v>
      </c>
      <c r="H51" s="25"/>
      <c r="I51" s="25"/>
      <c r="J51" s="25"/>
      <c r="K51" s="25"/>
      <c r="L51" s="25"/>
      <c r="M51" s="25"/>
      <c r="N51" s="25"/>
      <c r="O51" s="14"/>
      <c r="P51" s="16"/>
      <c r="Q51" s="14"/>
    </row>
    <row r="52" spans="1:17" ht="18" customHeight="1">
      <c r="A52" s="37"/>
      <c r="B52" s="42">
        <v>75601</v>
      </c>
      <c r="C52" s="38"/>
      <c r="D52" s="39" t="s">
        <v>60</v>
      </c>
      <c r="E52" s="84">
        <f>SUM(E53:E54)</f>
        <v>5050</v>
      </c>
      <c r="F52" s="110">
        <f>SUM(F53:F54)</f>
        <v>4550</v>
      </c>
      <c r="G52" s="107">
        <f t="shared" si="0"/>
        <v>90.0990099009901</v>
      </c>
      <c r="H52" s="10"/>
      <c r="I52" s="10"/>
      <c r="J52" s="10"/>
      <c r="K52" s="10"/>
      <c r="L52" s="10"/>
      <c r="M52" s="10"/>
      <c r="N52" s="10"/>
      <c r="O52" s="14"/>
      <c r="P52" s="17"/>
      <c r="Q52" s="14"/>
    </row>
    <row r="53" spans="1:17" ht="30.75" customHeight="1">
      <c r="A53" s="37"/>
      <c r="B53" s="37"/>
      <c r="C53" s="38" t="s">
        <v>61</v>
      </c>
      <c r="D53" s="39" t="s">
        <v>62</v>
      </c>
      <c r="E53" s="84">
        <v>5000</v>
      </c>
      <c r="F53" s="110">
        <v>4500</v>
      </c>
      <c r="G53" s="107">
        <f t="shared" si="0"/>
        <v>90</v>
      </c>
      <c r="H53" s="24"/>
      <c r="I53" s="14"/>
      <c r="J53" s="17"/>
      <c r="K53" s="14"/>
      <c r="L53" s="17"/>
      <c r="M53" s="14"/>
      <c r="N53" s="17"/>
      <c r="O53" s="14"/>
      <c r="P53" s="17"/>
      <c r="Q53" s="14"/>
    </row>
    <row r="54" spans="1:17" ht="16.5" customHeight="1">
      <c r="A54" s="37"/>
      <c r="B54" s="37"/>
      <c r="C54" s="38" t="s">
        <v>63</v>
      </c>
      <c r="D54" s="39" t="s">
        <v>64</v>
      </c>
      <c r="E54" s="84">
        <v>50</v>
      </c>
      <c r="F54" s="110">
        <v>50</v>
      </c>
      <c r="G54" s="107">
        <f t="shared" si="0"/>
        <v>100</v>
      </c>
      <c r="H54" s="24"/>
      <c r="I54" s="14"/>
      <c r="J54" s="17"/>
      <c r="K54" s="14"/>
      <c r="L54" s="17"/>
      <c r="M54" s="14"/>
      <c r="N54" s="17"/>
      <c r="O54" s="14"/>
      <c r="P54" s="17"/>
      <c r="Q54" s="14"/>
    </row>
    <row r="55" spans="1:17" ht="48" customHeight="1">
      <c r="A55" s="37"/>
      <c r="B55" s="42">
        <v>75615</v>
      </c>
      <c r="C55" s="38"/>
      <c r="D55" s="39" t="s">
        <v>65</v>
      </c>
      <c r="E55" s="84">
        <f>SUM(E56:E63)</f>
        <v>766140</v>
      </c>
      <c r="F55" s="110">
        <f>SUM(F56:F63)</f>
        <v>917550</v>
      </c>
      <c r="G55" s="107">
        <f t="shared" si="0"/>
        <v>119.76270655493774</v>
      </c>
      <c r="H55" s="24"/>
      <c r="I55" s="24"/>
      <c r="J55" s="24"/>
      <c r="K55" s="24"/>
      <c r="L55" s="24"/>
      <c r="M55" s="24"/>
      <c r="N55" s="24"/>
      <c r="O55" s="14"/>
      <c r="P55" s="17"/>
      <c r="Q55" s="14"/>
    </row>
    <row r="56" spans="1:17" ht="15">
      <c r="A56" s="37"/>
      <c r="B56" s="37"/>
      <c r="C56" s="38" t="s">
        <v>66</v>
      </c>
      <c r="D56" s="39" t="s">
        <v>67</v>
      </c>
      <c r="E56" s="84">
        <v>568000</v>
      </c>
      <c r="F56" s="110">
        <v>730000</v>
      </c>
      <c r="G56" s="107">
        <f t="shared" si="0"/>
        <v>128.5211267605634</v>
      </c>
      <c r="H56" s="10"/>
      <c r="I56" s="14"/>
      <c r="J56" s="17"/>
      <c r="K56" s="14"/>
      <c r="L56" s="17"/>
      <c r="M56" s="14"/>
      <c r="N56" s="17"/>
      <c r="O56" s="14"/>
      <c r="P56" s="17"/>
      <c r="Q56" s="14"/>
    </row>
    <row r="57" spans="1:17" ht="15">
      <c r="A57" s="37"/>
      <c r="B57" s="37"/>
      <c r="C57" s="38" t="s">
        <v>68</v>
      </c>
      <c r="D57" s="39" t="s">
        <v>69</v>
      </c>
      <c r="E57" s="84">
        <v>150000</v>
      </c>
      <c r="F57" s="110">
        <v>138000</v>
      </c>
      <c r="G57" s="107">
        <f t="shared" si="0"/>
        <v>92</v>
      </c>
      <c r="H57" s="10"/>
      <c r="I57" s="14"/>
      <c r="J57" s="17"/>
      <c r="K57" s="14"/>
      <c r="L57" s="17"/>
      <c r="M57" s="14"/>
      <c r="N57" s="17"/>
      <c r="O57" s="14"/>
      <c r="P57" s="17"/>
      <c r="Q57" s="14"/>
    </row>
    <row r="58" spans="1:17" ht="15">
      <c r="A58" s="37"/>
      <c r="B58" s="37"/>
      <c r="C58" s="38" t="s">
        <v>70</v>
      </c>
      <c r="D58" s="39" t="s">
        <v>71</v>
      </c>
      <c r="E58" s="84">
        <v>1960</v>
      </c>
      <c r="F58" s="110">
        <v>2000</v>
      </c>
      <c r="G58" s="107">
        <f t="shared" si="0"/>
        <v>102.04081632653062</v>
      </c>
      <c r="H58" s="10"/>
      <c r="I58" s="14"/>
      <c r="J58" s="17"/>
      <c r="K58" s="14"/>
      <c r="L58" s="17"/>
      <c r="M58" s="14"/>
      <c r="N58" s="17"/>
      <c r="O58" s="14"/>
      <c r="P58" s="17"/>
      <c r="Q58" s="14"/>
    </row>
    <row r="59" spans="1:17" ht="15">
      <c r="A59" s="37"/>
      <c r="B59" s="37"/>
      <c r="C59" s="38" t="s">
        <v>72</v>
      </c>
      <c r="D59" s="39" t="s">
        <v>73</v>
      </c>
      <c r="E59" s="84">
        <v>16220</v>
      </c>
      <c r="F59" s="110">
        <v>20000</v>
      </c>
      <c r="G59" s="107">
        <f t="shared" si="0"/>
        <v>123.30456226880395</v>
      </c>
      <c r="H59" s="10"/>
      <c r="I59" s="14"/>
      <c r="J59" s="17"/>
      <c r="K59" s="14"/>
      <c r="L59" s="17"/>
      <c r="M59" s="14"/>
      <c r="N59" s="17"/>
      <c r="O59" s="14"/>
      <c r="P59" s="17"/>
      <c r="Q59" s="14"/>
    </row>
    <row r="60" spans="1:17" ht="15">
      <c r="A60" s="37"/>
      <c r="B60" s="37"/>
      <c r="C60" s="38" t="s">
        <v>74</v>
      </c>
      <c r="D60" s="39" t="s">
        <v>75</v>
      </c>
      <c r="E60" s="84">
        <v>27000</v>
      </c>
      <c r="F60" s="110">
        <v>27000</v>
      </c>
      <c r="G60" s="107">
        <f t="shared" si="0"/>
        <v>100</v>
      </c>
      <c r="H60" s="10"/>
      <c r="I60" s="14"/>
      <c r="J60" s="17"/>
      <c r="K60" s="14"/>
      <c r="L60" s="17"/>
      <c r="M60" s="14"/>
      <c r="N60" s="17"/>
      <c r="O60" s="14"/>
      <c r="P60" s="17"/>
      <c r="Q60" s="14"/>
    </row>
    <row r="61" spans="1:17" ht="15" hidden="1">
      <c r="A61" s="37"/>
      <c r="B61" s="37"/>
      <c r="C61" s="38" t="s">
        <v>76</v>
      </c>
      <c r="D61" s="39" t="s">
        <v>77</v>
      </c>
      <c r="E61" s="84">
        <v>800</v>
      </c>
      <c r="F61" s="110">
        <v>0</v>
      </c>
      <c r="G61" s="107">
        <f t="shared" si="0"/>
        <v>0</v>
      </c>
      <c r="H61" s="10"/>
      <c r="I61" s="14"/>
      <c r="J61" s="17"/>
      <c r="K61" s="14"/>
      <c r="L61" s="17"/>
      <c r="M61" s="14"/>
      <c r="N61" s="17"/>
      <c r="O61" s="14"/>
      <c r="P61" s="17"/>
      <c r="Q61" s="14"/>
    </row>
    <row r="62" spans="1:17" ht="15">
      <c r="A62" s="37"/>
      <c r="B62" s="37"/>
      <c r="C62" s="38" t="s">
        <v>21</v>
      </c>
      <c r="D62" s="39" t="s">
        <v>22</v>
      </c>
      <c r="E62" s="84">
        <v>100</v>
      </c>
      <c r="F62" s="110">
        <v>50</v>
      </c>
      <c r="G62" s="107">
        <f t="shared" si="0"/>
        <v>50</v>
      </c>
      <c r="H62" s="10"/>
      <c r="I62" s="14"/>
      <c r="J62" s="17"/>
      <c r="K62" s="14"/>
      <c r="L62" s="17"/>
      <c r="M62" s="14"/>
      <c r="N62" s="17"/>
      <c r="O62" s="14"/>
      <c r="P62" s="17"/>
      <c r="Q62" s="14"/>
    </row>
    <row r="63" spans="1:17" ht="18.75" customHeight="1">
      <c r="A63" s="37"/>
      <c r="B63" s="37"/>
      <c r="C63" s="38" t="s">
        <v>63</v>
      </c>
      <c r="D63" s="39" t="s">
        <v>64</v>
      </c>
      <c r="E63" s="84">
        <v>2060</v>
      </c>
      <c r="F63" s="110">
        <v>500</v>
      </c>
      <c r="G63" s="107">
        <f t="shared" si="0"/>
        <v>24.271844660194176</v>
      </c>
      <c r="H63" s="10"/>
      <c r="I63" s="14"/>
      <c r="J63" s="17"/>
      <c r="K63" s="14"/>
      <c r="L63" s="17"/>
      <c r="M63" s="14"/>
      <c r="N63" s="17"/>
      <c r="O63" s="14"/>
      <c r="P63" s="17"/>
      <c r="Q63" s="14"/>
    </row>
    <row r="64" spans="1:17" ht="47.25" customHeight="1">
      <c r="A64" s="37"/>
      <c r="B64" s="42">
        <v>75616</v>
      </c>
      <c r="C64" s="38"/>
      <c r="D64" s="39" t="s">
        <v>78</v>
      </c>
      <c r="E64" s="84">
        <f>SUM(E65:E75)</f>
        <v>933997</v>
      </c>
      <c r="F64" s="110">
        <f>SUM(F65:F75)</f>
        <v>811850</v>
      </c>
      <c r="G64" s="107">
        <f t="shared" si="0"/>
        <v>86.92212073486317</v>
      </c>
      <c r="H64" s="24"/>
      <c r="I64" s="24"/>
      <c r="J64" s="24"/>
      <c r="K64" s="24"/>
      <c r="L64" s="24"/>
      <c r="M64" s="24"/>
      <c r="N64" s="24"/>
      <c r="O64" s="14"/>
      <c r="P64" s="17"/>
      <c r="Q64" s="14"/>
    </row>
    <row r="65" spans="1:17" ht="15">
      <c r="A65" s="37"/>
      <c r="B65" s="37"/>
      <c r="C65" s="38" t="s">
        <v>66</v>
      </c>
      <c r="D65" s="39" t="s">
        <v>67</v>
      </c>
      <c r="E65" s="84">
        <v>361200</v>
      </c>
      <c r="F65" s="110">
        <v>400000</v>
      </c>
      <c r="G65" s="107">
        <f t="shared" si="0"/>
        <v>110.74197120708749</v>
      </c>
      <c r="H65" s="10"/>
      <c r="I65" s="14"/>
      <c r="J65" s="17"/>
      <c r="K65" s="14"/>
      <c r="L65" s="17"/>
      <c r="M65" s="14"/>
      <c r="N65" s="17"/>
      <c r="O65" s="14"/>
      <c r="P65" s="17"/>
      <c r="Q65" s="14"/>
    </row>
    <row r="66" spans="1:17" ht="15">
      <c r="A66" s="37"/>
      <c r="B66" s="37"/>
      <c r="C66" s="38" t="s">
        <v>68</v>
      </c>
      <c r="D66" s="39" t="s">
        <v>69</v>
      </c>
      <c r="E66" s="84">
        <v>492100</v>
      </c>
      <c r="F66" s="110">
        <v>325000</v>
      </c>
      <c r="G66" s="107">
        <f t="shared" si="0"/>
        <v>66.04348709611868</v>
      </c>
      <c r="H66" s="10"/>
      <c r="I66" s="14"/>
      <c r="J66" s="17"/>
      <c r="K66" s="14"/>
      <c r="L66" s="17"/>
      <c r="M66" s="14"/>
      <c r="N66" s="17"/>
      <c r="O66" s="14"/>
      <c r="P66" s="17"/>
      <c r="Q66" s="14"/>
    </row>
    <row r="67" spans="1:17" ht="15">
      <c r="A67" s="37"/>
      <c r="B67" s="37"/>
      <c r="C67" s="38" t="s">
        <v>70</v>
      </c>
      <c r="D67" s="39" t="s">
        <v>71</v>
      </c>
      <c r="E67" s="84">
        <v>137</v>
      </c>
      <c r="F67" s="110">
        <v>140</v>
      </c>
      <c r="G67" s="107">
        <f t="shared" si="0"/>
        <v>102.18978102189782</v>
      </c>
      <c r="H67" s="10"/>
      <c r="I67" s="14"/>
      <c r="J67" s="17"/>
      <c r="K67" s="14"/>
      <c r="L67" s="17"/>
      <c r="M67" s="14"/>
      <c r="N67" s="17"/>
      <c r="O67" s="14"/>
      <c r="P67" s="17"/>
      <c r="Q67" s="14"/>
    </row>
    <row r="68" spans="1:17" ht="15">
      <c r="A68" s="37"/>
      <c r="B68" s="37"/>
      <c r="C68" s="38" t="s">
        <v>72</v>
      </c>
      <c r="D68" s="39" t="s">
        <v>73</v>
      </c>
      <c r="E68" s="84">
        <v>50000</v>
      </c>
      <c r="F68" s="110">
        <v>51250</v>
      </c>
      <c r="G68" s="107">
        <f t="shared" si="0"/>
        <v>102.5</v>
      </c>
      <c r="H68" s="10"/>
      <c r="I68" s="14"/>
      <c r="J68" s="17"/>
      <c r="K68" s="14"/>
      <c r="L68" s="17"/>
      <c r="M68" s="14"/>
      <c r="N68" s="17"/>
      <c r="O68" s="14"/>
      <c r="P68" s="17"/>
      <c r="Q68" s="14"/>
    </row>
    <row r="69" spans="1:17" ht="15">
      <c r="A69" s="37"/>
      <c r="B69" s="37"/>
      <c r="C69" s="38" t="s">
        <v>79</v>
      </c>
      <c r="D69" s="39" t="s">
        <v>80</v>
      </c>
      <c r="E69" s="84">
        <v>1000</v>
      </c>
      <c r="F69" s="110">
        <v>2000</v>
      </c>
      <c r="G69" s="107">
        <f t="shared" si="0"/>
        <v>200</v>
      </c>
      <c r="H69" s="10"/>
      <c r="I69" s="14"/>
      <c r="J69" s="17"/>
      <c r="K69" s="14"/>
      <c r="L69" s="17"/>
      <c r="M69" s="14"/>
      <c r="N69" s="17"/>
      <c r="O69" s="14"/>
      <c r="P69" s="17"/>
      <c r="Q69" s="14"/>
    </row>
    <row r="70" spans="1:17" ht="15">
      <c r="A70" s="37"/>
      <c r="B70" s="37"/>
      <c r="C70" s="38" t="s">
        <v>81</v>
      </c>
      <c r="D70" s="39" t="s">
        <v>82</v>
      </c>
      <c r="E70" s="84">
        <v>100</v>
      </c>
      <c r="F70" s="110">
        <v>60</v>
      </c>
      <c r="G70" s="107">
        <f t="shared" si="0"/>
        <v>60</v>
      </c>
      <c r="H70" s="10"/>
      <c r="I70" s="14"/>
      <c r="J70" s="17"/>
      <c r="K70" s="14"/>
      <c r="L70" s="17"/>
      <c r="M70" s="14"/>
      <c r="N70" s="17"/>
      <c r="O70" s="14"/>
      <c r="P70" s="17"/>
      <c r="Q70" s="14"/>
    </row>
    <row r="71" spans="1:17" ht="15">
      <c r="A71" s="37"/>
      <c r="B71" s="37"/>
      <c r="C71" s="38" t="s">
        <v>83</v>
      </c>
      <c r="D71" s="39" t="s">
        <v>84</v>
      </c>
      <c r="E71" s="84">
        <v>300</v>
      </c>
      <c r="F71" s="110">
        <v>300</v>
      </c>
      <c r="G71" s="107">
        <f t="shared" si="0"/>
        <v>100</v>
      </c>
      <c r="H71" s="10"/>
      <c r="I71" s="14"/>
      <c r="J71" s="17"/>
      <c r="K71" s="14"/>
      <c r="L71" s="17"/>
      <c r="M71" s="14"/>
      <c r="N71" s="17"/>
      <c r="O71" s="14"/>
      <c r="P71" s="17"/>
      <c r="Q71" s="14"/>
    </row>
    <row r="72" spans="1:17" ht="17.25" customHeight="1">
      <c r="A72" s="37"/>
      <c r="B72" s="37"/>
      <c r="C72" s="38" t="s">
        <v>85</v>
      </c>
      <c r="D72" s="39" t="s">
        <v>86</v>
      </c>
      <c r="E72" s="84">
        <v>830</v>
      </c>
      <c r="F72" s="110">
        <v>4000</v>
      </c>
      <c r="G72" s="107">
        <f t="shared" si="0"/>
        <v>481.9277108433735</v>
      </c>
      <c r="H72" s="10"/>
      <c r="I72" s="14"/>
      <c r="J72" s="17"/>
      <c r="K72" s="14"/>
      <c r="L72" s="17"/>
      <c r="M72" s="14"/>
      <c r="N72" s="17"/>
      <c r="O72" s="14"/>
      <c r="P72" s="17"/>
      <c r="Q72" s="14"/>
    </row>
    <row r="73" spans="1:17" ht="15">
      <c r="A73" s="37"/>
      <c r="B73" s="37"/>
      <c r="C73" s="38" t="s">
        <v>74</v>
      </c>
      <c r="D73" s="39" t="s">
        <v>75</v>
      </c>
      <c r="E73" s="84">
        <v>20600</v>
      </c>
      <c r="F73" s="110">
        <v>25000</v>
      </c>
      <c r="G73" s="107">
        <f aca="true" t="shared" si="1" ref="G73:G135">F73*100/E73</f>
        <v>121.35922330097087</v>
      </c>
      <c r="H73" s="10"/>
      <c r="I73" s="14"/>
      <c r="J73" s="17"/>
      <c r="K73" s="14"/>
      <c r="L73" s="17"/>
      <c r="M73" s="14"/>
      <c r="N73" s="17"/>
      <c r="O73" s="14"/>
      <c r="P73" s="17"/>
      <c r="Q73" s="14"/>
    </row>
    <row r="74" spans="1:17" ht="15">
      <c r="A74" s="37"/>
      <c r="B74" s="37"/>
      <c r="C74" s="38" t="s">
        <v>21</v>
      </c>
      <c r="D74" s="39" t="s">
        <v>22</v>
      </c>
      <c r="E74" s="84">
        <v>1550</v>
      </c>
      <c r="F74" s="110">
        <v>1600</v>
      </c>
      <c r="G74" s="107">
        <f t="shared" si="1"/>
        <v>103.2258064516129</v>
      </c>
      <c r="H74" s="10"/>
      <c r="I74" s="14"/>
      <c r="J74" s="17"/>
      <c r="K74" s="14"/>
      <c r="L74" s="17"/>
      <c r="M74" s="14"/>
      <c r="N74" s="17"/>
      <c r="O74" s="14"/>
      <c r="P74" s="17"/>
      <c r="Q74" s="14"/>
    </row>
    <row r="75" spans="1:17" ht="16.5" customHeight="1">
      <c r="A75" s="37"/>
      <c r="B75" s="37"/>
      <c r="C75" s="38" t="s">
        <v>63</v>
      </c>
      <c r="D75" s="39" t="s">
        <v>64</v>
      </c>
      <c r="E75" s="84">
        <v>6180</v>
      </c>
      <c r="F75" s="110">
        <v>2500</v>
      </c>
      <c r="G75" s="107">
        <f t="shared" si="1"/>
        <v>40.45307443365696</v>
      </c>
      <c r="H75" s="10"/>
      <c r="I75" s="14"/>
      <c r="J75" s="17"/>
      <c r="K75" s="14"/>
      <c r="L75" s="17"/>
      <c r="M75" s="14"/>
      <c r="N75" s="17"/>
      <c r="O75" s="14"/>
      <c r="P75" s="17"/>
      <c r="Q75" s="14"/>
    </row>
    <row r="76" spans="1:17" ht="31.5" customHeight="1">
      <c r="A76" s="37"/>
      <c r="B76" s="42">
        <v>75618</v>
      </c>
      <c r="C76" s="38"/>
      <c r="D76" s="39" t="s">
        <v>87</v>
      </c>
      <c r="E76" s="84">
        <f>SUM(E77:E79)</f>
        <v>102355</v>
      </c>
      <c r="F76" s="110">
        <f>SUM(F77:F79)</f>
        <v>95400</v>
      </c>
      <c r="G76" s="107">
        <f t="shared" si="1"/>
        <v>93.20502173806848</v>
      </c>
      <c r="H76" s="10"/>
      <c r="I76" s="10"/>
      <c r="J76" s="10"/>
      <c r="K76" s="10"/>
      <c r="L76" s="10"/>
      <c r="M76" s="10"/>
      <c r="N76" s="10"/>
      <c r="O76" s="14"/>
      <c r="P76" s="17"/>
      <c r="Q76" s="14"/>
    </row>
    <row r="77" spans="1:17" ht="15">
      <c r="A77" s="37"/>
      <c r="B77" s="37"/>
      <c r="C77" s="38" t="s">
        <v>88</v>
      </c>
      <c r="D77" s="39" t="s">
        <v>89</v>
      </c>
      <c r="E77" s="84">
        <v>12300</v>
      </c>
      <c r="F77" s="110">
        <v>8200</v>
      </c>
      <c r="G77" s="107">
        <f t="shared" si="1"/>
        <v>66.66666666666667</v>
      </c>
      <c r="H77" s="10"/>
      <c r="I77" s="14"/>
      <c r="J77" s="17"/>
      <c r="K77" s="14"/>
      <c r="L77" s="17"/>
      <c r="M77" s="14"/>
      <c r="N77" s="17"/>
      <c r="O77" s="14"/>
      <c r="P77" s="17"/>
      <c r="Q77" s="14"/>
    </row>
    <row r="78" spans="1:17" ht="15.75" customHeight="1">
      <c r="A78" s="37"/>
      <c r="B78" s="37"/>
      <c r="C78" s="38" t="s">
        <v>90</v>
      </c>
      <c r="D78" s="39" t="s">
        <v>91</v>
      </c>
      <c r="E78" s="84">
        <v>84200</v>
      </c>
      <c r="F78" s="110">
        <v>84200</v>
      </c>
      <c r="G78" s="107">
        <f t="shared" si="1"/>
        <v>100</v>
      </c>
      <c r="H78" s="24"/>
      <c r="I78" s="14"/>
      <c r="J78" s="17"/>
      <c r="K78" s="14"/>
      <c r="L78" s="17"/>
      <c r="M78" s="14"/>
      <c r="N78" s="17"/>
      <c r="O78" s="14"/>
      <c r="P78" s="17"/>
      <c r="Q78" s="14"/>
    </row>
    <row r="79" spans="1:17" ht="30.75" customHeight="1">
      <c r="A79" s="37"/>
      <c r="B79" s="37"/>
      <c r="C79" s="38" t="s">
        <v>92</v>
      </c>
      <c r="D79" s="39" t="s">
        <v>93</v>
      </c>
      <c r="E79" s="84">
        <v>5855</v>
      </c>
      <c r="F79" s="110">
        <v>3000</v>
      </c>
      <c r="G79" s="107">
        <f t="shared" si="1"/>
        <v>51.23825789923143</v>
      </c>
      <c r="H79" s="10"/>
      <c r="I79" s="14"/>
      <c r="J79" s="17"/>
      <c r="K79" s="14"/>
      <c r="L79" s="17"/>
      <c r="M79" s="14"/>
      <c r="N79" s="17"/>
      <c r="O79" s="14"/>
      <c r="P79" s="17"/>
      <c r="Q79" s="14"/>
    </row>
    <row r="80" spans="1:17" ht="16.5" customHeight="1">
      <c r="A80" s="37"/>
      <c r="B80" s="42">
        <v>75621</v>
      </c>
      <c r="C80" s="38"/>
      <c r="D80" s="39" t="s">
        <v>94</v>
      </c>
      <c r="E80" s="84">
        <f>SUM(E81:E82)</f>
        <v>1554018</v>
      </c>
      <c r="F80" s="110">
        <f>SUM(F81:F82)</f>
        <v>1882478</v>
      </c>
      <c r="G80" s="107">
        <f t="shared" si="1"/>
        <v>121.13617731583547</v>
      </c>
      <c r="H80" s="10"/>
      <c r="I80" s="10"/>
      <c r="J80" s="10"/>
      <c r="K80" s="10"/>
      <c r="L80" s="10"/>
      <c r="M80" s="10"/>
      <c r="N80" s="10"/>
      <c r="O80" s="14"/>
      <c r="P80" s="17"/>
      <c r="Q80" s="14"/>
    </row>
    <row r="81" spans="1:17" ht="15">
      <c r="A81" s="37"/>
      <c r="B81" s="42"/>
      <c r="C81" s="38" t="s">
        <v>95</v>
      </c>
      <c r="D81" s="39" t="s">
        <v>96</v>
      </c>
      <c r="E81" s="84">
        <v>1553018</v>
      </c>
      <c r="F81" s="110">
        <v>1881478</v>
      </c>
      <c r="G81" s="107">
        <f t="shared" si="1"/>
        <v>121.14978705977651</v>
      </c>
      <c r="H81" s="22"/>
      <c r="I81" s="14"/>
      <c r="J81" s="26"/>
      <c r="K81" s="14"/>
      <c r="L81" s="17"/>
      <c r="M81" s="14"/>
      <c r="N81" s="17"/>
      <c r="O81" s="14"/>
      <c r="P81" s="17"/>
      <c r="Q81" s="14"/>
    </row>
    <row r="82" spans="1:17" ht="15">
      <c r="A82" s="37"/>
      <c r="B82" s="42"/>
      <c r="C82" s="38" t="s">
        <v>97</v>
      </c>
      <c r="D82" s="39" t="s">
        <v>98</v>
      </c>
      <c r="E82" s="84">
        <v>1000</v>
      </c>
      <c r="F82" s="110">
        <v>1000</v>
      </c>
      <c r="G82" s="107">
        <f t="shared" si="1"/>
        <v>100</v>
      </c>
      <c r="H82" s="10"/>
      <c r="I82" s="14"/>
      <c r="J82" s="26"/>
      <c r="K82" s="14"/>
      <c r="L82" s="17"/>
      <c r="M82" s="14"/>
      <c r="N82" s="17"/>
      <c r="O82" s="14"/>
      <c r="P82" s="17"/>
      <c r="Q82" s="14"/>
    </row>
    <row r="83" spans="1:17" ht="14.25">
      <c r="A83" s="33">
        <v>758</v>
      </c>
      <c r="B83" s="41"/>
      <c r="C83" s="34"/>
      <c r="D83" s="35" t="s">
        <v>99</v>
      </c>
      <c r="E83" s="108">
        <f>E84+E86+E88+E91</f>
        <v>5870504</v>
      </c>
      <c r="F83" s="113">
        <f>F84+F86+F88+F91</f>
        <v>6057403</v>
      </c>
      <c r="G83" s="109">
        <f t="shared" si="1"/>
        <v>103.18369598249146</v>
      </c>
      <c r="H83" s="15"/>
      <c r="I83" s="15"/>
      <c r="J83" s="15"/>
      <c r="K83" s="15"/>
      <c r="L83" s="15"/>
      <c r="M83" s="15"/>
      <c r="N83" s="15"/>
      <c r="O83" s="15"/>
      <c r="P83" s="15"/>
      <c r="Q83" s="14"/>
    </row>
    <row r="84" spans="1:17" ht="30">
      <c r="A84" s="37"/>
      <c r="B84" s="42">
        <v>75801</v>
      </c>
      <c r="C84" s="38"/>
      <c r="D84" s="39" t="s">
        <v>100</v>
      </c>
      <c r="E84" s="84">
        <f>E85</f>
        <v>4905155</v>
      </c>
      <c r="F84" s="110">
        <f>F85</f>
        <v>5258677</v>
      </c>
      <c r="G84" s="107">
        <f t="shared" si="1"/>
        <v>107.20715247530404</v>
      </c>
      <c r="H84" s="10"/>
      <c r="I84" s="10"/>
      <c r="J84" s="10"/>
      <c r="K84" s="10"/>
      <c r="L84" s="10"/>
      <c r="M84" s="10"/>
      <c r="N84" s="10"/>
      <c r="O84" s="14"/>
      <c r="P84" s="17"/>
      <c r="Q84" s="14"/>
    </row>
    <row r="85" spans="1:17" ht="15">
      <c r="A85" s="37"/>
      <c r="B85" s="42"/>
      <c r="C85" s="38" t="s">
        <v>101</v>
      </c>
      <c r="D85" s="39" t="s">
        <v>102</v>
      </c>
      <c r="E85" s="84">
        <v>4905155</v>
      </c>
      <c r="F85" s="110">
        <v>5258677</v>
      </c>
      <c r="G85" s="107">
        <f t="shared" si="1"/>
        <v>107.20715247530404</v>
      </c>
      <c r="H85" s="22"/>
      <c r="I85" s="14"/>
      <c r="J85" s="17"/>
      <c r="K85" s="14"/>
      <c r="L85" s="17"/>
      <c r="M85" s="14"/>
      <c r="N85" s="17"/>
      <c r="O85" s="14"/>
      <c r="P85" s="17"/>
      <c r="Q85" s="14"/>
    </row>
    <row r="86" spans="1:17" ht="15.75" customHeight="1">
      <c r="A86" s="37"/>
      <c r="B86" s="42">
        <v>75807</v>
      </c>
      <c r="C86" s="38"/>
      <c r="D86" s="39" t="s">
        <v>103</v>
      </c>
      <c r="E86" s="84">
        <f>E87</f>
        <v>495409</v>
      </c>
      <c r="F86" s="110">
        <f>F87</f>
        <v>758162</v>
      </c>
      <c r="G86" s="107">
        <f t="shared" si="1"/>
        <v>153.03759116204995</v>
      </c>
      <c r="H86" s="10"/>
      <c r="I86" s="10"/>
      <c r="J86" s="10"/>
      <c r="K86" s="10"/>
      <c r="L86" s="10"/>
      <c r="M86" s="10"/>
      <c r="N86" s="10"/>
      <c r="O86" s="14"/>
      <c r="P86" s="17"/>
      <c r="Q86" s="14"/>
    </row>
    <row r="87" spans="1:17" ht="15">
      <c r="A87" s="37"/>
      <c r="B87" s="37"/>
      <c r="C87" s="38" t="s">
        <v>101</v>
      </c>
      <c r="D87" s="39" t="s">
        <v>102</v>
      </c>
      <c r="E87" s="84">
        <v>495409</v>
      </c>
      <c r="F87" s="110">
        <v>758162</v>
      </c>
      <c r="G87" s="107">
        <f t="shared" si="1"/>
        <v>153.03759116204995</v>
      </c>
      <c r="H87" s="10"/>
      <c r="I87" s="14"/>
      <c r="J87" s="17"/>
      <c r="K87" s="14"/>
      <c r="L87" s="17"/>
      <c r="M87" s="14"/>
      <c r="N87" s="17"/>
      <c r="O87" s="14"/>
      <c r="P87" s="17"/>
      <c r="Q87" s="14"/>
    </row>
    <row r="88" spans="1:17" ht="15">
      <c r="A88" s="37"/>
      <c r="B88" s="37">
        <v>75814</v>
      </c>
      <c r="C88" s="38"/>
      <c r="D88" s="39" t="s">
        <v>104</v>
      </c>
      <c r="E88" s="84">
        <f>E89+E90</f>
        <v>443750</v>
      </c>
      <c r="F88" s="110">
        <f>F89+F90</f>
        <v>20100</v>
      </c>
      <c r="G88" s="107">
        <f t="shared" si="1"/>
        <v>4.529577464788733</v>
      </c>
      <c r="H88" s="10"/>
      <c r="I88" s="10"/>
      <c r="J88" s="10"/>
      <c r="K88" s="10"/>
      <c r="L88" s="10"/>
      <c r="M88" s="10"/>
      <c r="N88" s="10"/>
      <c r="O88" s="27"/>
      <c r="P88" s="11"/>
      <c r="Q88" s="14"/>
    </row>
    <row r="89" spans="1:17" ht="15">
      <c r="A89" s="37"/>
      <c r="B89" s="37"/>
      <c r="C89" s="38" t="s">
        <v>40</v>
      </c>
      <c r="D89" s="39" t="s">
        <v>41</v>
      </c>
      <c r="E89" s="84">
        <v>49670</v>
      </c>
      <c r="F89" s="110">
        <v>20000</v>
      </c>
      <c r="G89" s="107">
        <f t="shared" si="1"/>
        <v>40.265753976243204</v>
      </c>
      <c r="H89" s="10"/>
      <c r="I89" s="14"/>
      <c r="J89" s="26"/>
      <c r="K89" s="14"/>
      <c r="L89" s="17"/>
      <c r="M89" s="14"/>
      <c r="N89" s="17"/>
      <c r="O89" s="17"/>
      <c r="P89" s="17"/>
      <c r="Q89" s="14"/>
    </row>
    <row r="90" spans="1:17" ht="15">
      <c r="A90" s="37"/>
      <c r="B90" s="37"/>
      <c r="C90" s="38" t="s">
        <v>23</v>
      </c>
      <c r="D90" s="39" t="s">
        <v>105</v>
      </c>
      <c r="E90" s="84">
        <v>394080</v>
      </c>
      <c r="F90" s="110">
        <v>100</v>
      </c>
      <c r="G90" s="107">
        <f t="shared" si="1"/>
        <v>0.02537555826228177</v>
      </c>
      <c r="H90" s="10"/>
      <c r="I90" s="26"/>
      <c r="J90" s="26"/>
      <c r="K90" s="14"/>
      <c r="L90" s="17"/>
      <c r="M90" s="17"/>
      <c r="N90" s="17"/>
      <c r="O90" s="14"/>
      <c r="P90" s="17"/>
      <c r="Q90" s="14"/>
    </row>
    <row r="91" spans="1:17" ht="17.25" customHeight="1">
      <c r="A91" s="37"/>
      <c r="B91" s="42">
        <v>75831</v>
      </c>
      <c r="C91" s="38"/>
      <c r="D91" s="39" t="s">
        <v>106</v>
      </c>
      <c r="E91" s="84">
        <f>E92</f>
        <v>26190</v>
      </c>
      <c r="F91" s="110">
        <f>F92</f>
        <v>20464</v>
      </c>
      <c r="G91" s="107">
        <f t="shared" si="1"/>
        <v>78.13669339442535</v>
      </c>
      <c r="H91" s="10"/>
      <c r="I91" s="10"/>
      <c r="J91" s="10"/>
      <c r="K91" s="10"/>
      <c r="L91" s="10"/>
      <c r="M91" s="10"/>
      <c r="N91" s="10"/>
      <c r="O91" s="14"/>
      <c r="P91" s="27"/>
      <c r="Q91" s="14"/>
    </row>
    <row r="92" spans="1:17" ht="15">
      <c r="A92" s="37"/>
      <c r="B92" s="37"/>
      <c r="C92" s="38" t="s">
        <v>101</v>
      </c>
      <c r="D92" s="39" t="s">
        <v>102</v>
      </c>
      <c r="E92" s="84">
        <v>26190</v>
      </c>
      <c r="F92" s="110">
        <v>20464</v>
      </c>
      <c r="G92" s="107">
        <f t="shared" si="1"/>
        <v>78.13669339442535</v>
      </c>
      <c r="H92" s="10"/>
      <c r="I92" s="14"/>
      <c r="J92" s="17"/>
      <c r="K92" s="14"/>
      <c r="L92" s="17"/>
      <c r="M92" s="14"/>
      <c r="N92" s="17"/>
      <c r="O92" s="14"/>
      <c r="P92" s="17"/>
      <c r="Q92" s="14"/>
    </row>
    <row r="93" spans="1:17" ht="14.25">
      <c r="A93" s="33">
        <v>801</v>
      </c>
      <c r="B93" s="33"/>
      <c r="C93" s="34"/>
      <c r="D93" s="35" t="s">
        <v>107</v>
      </c>
      <c r="E93" s="108">
        <f>E94+E100+E104</f>
        <v>226894</v>
      </c>
      <c r="F93" s="113">
        <f>F94+F100+F104</f>
        <v>173323</v>
      </c>
      <c r="G93" s="109">
        <f t="shared" si="1"/>
        <v>76.38941532169207</v>
      </c>
      <c r="H93" s="15"/>
      <c r="I93" s="15"/>
      <c r="J93" s="15"/>
      <c r="K93" s="15"/>
      <c r="L93" s="15"/>
      <c r="M93" s="15"/>
      <c r="N93" s="15"/>
      <c r="O93" s="15"/>
      <c r="P93" s="15"/>
      <c r="Q93" s="14"/>
    </row>
    <row r="94" spans="1:17" ht="15">
      <c r="A94" s="37"/>
      <c r="B94" s="37">
        <v>80101</v>
      </c>
      <c r="C94" s="38"/>
      <c r="D94" s="39" t="s">
        <v>108</v>
      </c>
      <c r="E94" s="84">
        <f>SUM(E95:E99)</f>
        <v>62499</v>
      </c>
      <c r="F94" s="110">
        <f>SUM(F95:F99)</f>
        <v>12173</v>
      </c>
      <c r="G94" s="107">
        <f t="shared" si="1"/>
        <v>19.47711163378614</v>
      </c>
      <c r="H94" s="10"/>
      <c r="I94" s="10"/>
      <c r="J94" s="10"/>
      <c r="K94" s="10"/>
      <c r="L94" s="10"/>
      <c r="M94" s="27"/>
      <c r="N94" s="17"/>
      <c r="O94" s="17"/>
      <c r="P94" s="17"/>
      <c r="Q94" s="14"/>
    </row>
    <row r="95" spans="1:17" ht="15">
      <c r="A95" s="37"/>
      <c r="B95" s="37"/>
      <c r="C95" s="38" t="s">
        <v>49</v>
      </c>
      <c r="D95" s="39" t="s">
        <v>50</v>
      </c>
      <c r="E95" s="84">
        <v>3500</v>
      </c>
      <c r="F95" s="110">
        <v>3553</v>
      </c>
      <c r="G95" s="107">
        <f t="shared" si="1"/>
        <v>101.51428571428572</v>
      </c>
      <c r="H95" s="10"/>
      <c r="I95" s="10"/>
      <c r="J95" s="10"/>
      <c r="K95" s="10"/>
      <c r="L95" s="10"/>
      <c r="M95" s="14"/>
      <c r="N95" s="17"/>
      <c r="O95" s="14"/>
      <c r="P95" s="17"/>
      <c r="Q95" s="14"/>
    </row>
    <row r="96" spans="1:17" ht="15">
      <c r="A96" s="37"/>
      <c r="B96" s="37"/>
      <c r="C96" s="38" t="s">
        <v>40</v>
      </c>
      <c r="D96" s="39" t="s">
        <v>41</v>
      </c>
      <c r="E96" s="84">
        <v>6000</v>
      </c>
      <c r="F96" s="110">
        <v>7045</v>
      </c>
      <c r="G96" s="107">
        <f t="shared" si="1"/>
        <v>117.41666666666667</v>
      </c>
      <c r="H96" s="10"/>
      <c r="I96" s="14"/>
      <c r="J96" s="17"/>
      <c r="K96" s="14"/>
      <c r="L96" s="17"/>
      <c r="M96" s="14"/>
      <c r="N96" s="17"/>
      <c r="O96" s="14"/>
      <c r="P96" s="17"/>
      <c r="Q96" s="14"/>
    </row>
    <row r="97" spans="1:17" ht="15">
      <c r="A97" s="37"/>
      <c r="B97" s="37"/>
      <c r="C97" s="38" t="s">
        <v>23</v>
      </c>
      <c r="D97" s="39" t="s">
        <v>105</v>
      </c>
      <c r="E97" s="84">
        <v>1550</v>
      </c>
      <c r="F97" s="110">
        <v>1575</v>
      </c>
      <c r="G97" s="107">
        <f t="shared" si="1"/>
        <v>101.61290322580645</v>
      </c>
      <c r="H97" s="10"/>
      <c r="I97" s="14"/>
      <c r="J97" s="17"/>
      <c r="K97" s="14"/>
      <c r="L97" s="17"/>
      <c r="M97" s="14"/>
      <c r="N97" s="17"/>
      <c r="O97" s="14"/>
      <c r="P97" s="17"/>
      <c r="Q97" s="14"/>
    </row>
    <row r="98" spans="1:17" ht="30" hidden="1">
      <c r="A98" s="37"/>
      <c r="B98" s="37"/>
      <c r="C98" s="38" t="s">
        <v>109</v>
      </c>
      <c r="D98" s="39" t="s">
        <v>110</v>
      </c>
      <c r="E98" s="84">
        <v>2732</v>
      </c>
      <c r="F98" s="110">
        <v>0</v>
      </c>
      <c r="G98" s="107">
        <f t="shared" si="1"/>
        <v>0</v>
      </c>
      <c r="H98" s="10"/>
      <c r="I98" s="14"/>
      <c r="J98" s="17"/>
      <c r="K98" s="14"/>
      <c r="L98" s="17"/>
      <c r="M98" s="14"/>
      <c r="N98" s="17"/>
      <c r="O98" s="14"/>
      <c r="P98" s="17"/>
      <c r="Q98" s="14"/>
    </row>
    <row r="99" spans="1:17" ht="45" hidden="1">
      <c r="A99" s="37"/>
      <c r="B99" s="37"/>
      <c r="C99" s="38" t="s">
        <v>111</v>
      </c>
      <c r="D99" s="39" t="s">
        <v>112</v>
      </c>
      <c r="E99" s="84">
        <v>48717</v>
      </c>
      <c r="F99" s="110">
        <v>0</v>
      </c>
      <c r="G99" s="107">
        <f t="shared" si="1"/>
        <v>0</v>
      </c>
      <c r="H99" s="10"/>
      <c r="I99" s="26"/>
      <c r="J99" s="26"/>
      <c r="K99" s="14"/>
      <c r="L99" s="17"/>
      <c r="M99" s="14"/>
      <c r="N99" s="17"/>
      <c r="O99" s="14"/>
      <c r="P99" s="17"/>
      <c r="Q99" s="14"/>
    </row>
    <row r="100" spans="1:17" ht="15">
      <c r="A100" s="37"/>
      <c r="B100" s="37">
        <v>80104</v>
      </c>
      <c r="C100" s="38"/>
      <c r="D100" s="39" t="s">
        <v>113</v>
      </c>
      <c r="E100" s="84">
        <f>SUM(E101:E103)</f>
        <v>155275</v>
      </c>
      <c r="F100" s="110">
        <f>SUM(F101:F103)</f>
        <v>161150</v>
      </c>
      <c r="G100" s="107">
        <f t="shared" si="1"/>
        <v>103.78360972468201</v>
      </c>
      <c r="H100" s="10"/>
      <c r="I100" s="10"/>
      <c r="J100" s="10"/>
      <c r="K100" s="10"/>
      <c r="L100" s="10"/>
      <c r="M100" s="10"/>
      <c r="N100" s="10"/>
      <c r="O100" s="14"/>
      <c r="P100" s="17"/>
      <c r="Q100" s="14"/>
    </row>
    <row r="101" spans="1:17" ht="15">
      <c r="A101" s="37"/>
      <c r="B101" s="37"/>
      <c r="C101" s="38" t="s">
        <v>49</v>
      </c>
      <c r="D101" s="39" t="s">
        <v>50</v>
      </c>
      <c r="E101" s="84">
        <v>153125</v>
      </c>
      <c r="F101" s="110">
        <v>158100</v>
      </c>
      <c r="G101" s="107">
        <f t="shared" si="1"/>
        <v>103.24897959183673</v>
      </c>
      <c r="H101" s="10"/>
      <c r="I101" s="14"/>
      <c r="J101" s="17"/>
      <c r="K101" s="14"/>
      <c r="L101" s="17"/>
      <c r="M101" s="14"/>
      <c r="N101" s="17"/>
      <c r="O101" s="14"/>
      <c r="P101" s="17"/>
      <c r="Q101" s="14"/>
    </row>
    <row r="102" spans="1:17" ht="15">
      <c r="A102" s="37"/>
      <c r="B102" s="37"/>
      <c r="C102" s="38" t="s">
        <v>40</v>
      </c>
      <c r="D102" s="39" t="s">
        <v>41</v>
      </c>
      <c r="E102" s="84">
        <v>2000</v>
      </c>
      <c r="F102" s="110">
        <v>2900</v>
      </c>
      <c r="G102" s="107">
        <f t="shared" si="1"/>
        <v>145</v>
      </c>
      <c r="H102" s="10"/>
      <c r="I102" s="14"/>
      <c r="J102" s="17"/>
      <c r="K102" s="14"/>
      <c r="L102" s="17"/>
      <c r="M102" s="14"/>
      <c r="N102" s="17"/>
      <c r="O102" s="14"/>
      <c r="P102" s="17"/>
      <c r="Q102" s="14"/>
    </row>
    <row r="103" spans="1:17" ht="15">
      <c r="A103" s="37"/>
      <c r="B103" s="37"/>
      <c r="C103" s="38" t="s">
        <v>23</v>
      </c>
      <c r="D103" s="39" t="s">
        <v>105</v>
      </c>
      <c r="E103" s="84">
        <v>150</v>
      </c>
      <c r="F103" s="110">
        <v>150</v>
      </c>
      <c r="G103" s="107">
        <f t="shared" si="1"/>
        <v>100</v>
      </c>
      <c r="H103" s="10"/>
      <c r="I103" s="14"/>
      <c r="J103" s="17"/>
      <c r="K103" s="14"/>
      <c r="L103" s="17"/>
      <c r="M103" s="14"/>
      <c r="N103" s="17"/>
      <c r="O103" s="14"/>
      <c r="P103" s="17"/>
      <c r="Q103" s="14"/>
    </row>
    <row r="104" spans="1:17" ht="15" hidden="1">
      <c r="A104" s="37"/>
      <c r="B104" s="37">
        <v>80195</v>
      </c>
      <c r="C104" s="38"/>
      <c r="D104" s="39" t="s">
        <v>223</v>
      </c>
      <c r="E104" s="84">
        <f>E105</f>
        <v>9120</v>
      </c>
      <c r="F104" s="110">
        <f>F105</f>
        <v>0</v>
      </c>
      <c r="G104" s="107">
        <f t="shared" si="1"/>
        <v>0</v>
      </c>
      <c r="H104" s="10"/>
      <c r="I104" s="14"/>
      <c r="J104" s="17"/>
      <c r="K104" s="14"/>
      <c r="L104" s="17"/>
      <c r="M104" s="14"/>
      <c r="N104" s="17"/>
      <c r="O104" s="14"/>
      <c r="P104" s="17"/>
      <c r="Q104" s="14"/>
    </row>
    <row r="105" spans="1:17" ht="30" hidden="1">
      <c r="A105" s="37"/>
      <c r="B105" s="37"/>
      <c r="C105" s="38" t="s">
        <v>109</v>
      </c>
      <c r="D105" s="39" t="s">
        <v>110</v>
      </c>
      <c r="E105" s="84">
        <v>9120</v>
      </c>
      <c r="F105" s="110">
        <v>0</v>
      </c>
      <c r="G105" s="107">
        <f t="shared" si="1"/>
        <v>0</v>
      </c>
      <c r="H105" s="10"/>
      <c r="I105" s="14"/>
      <c r="J105" s="17"/>
      <c r="K105" s="14"/>
      <c r="L105" s="17"/>
      <c r="M105" s="14"/>
      <c r="N105" s="17"/>
      <c r="O105" s="14"/>
      <c r="P105" s="17"/>
      <c r="Q105" s="14"/>
    </row>
    <row r="106" spans="1:17" ht="14.25">
      <c r="A106" s="33">
        <v>852</v>
      </c>
      <c r="B106" s="33"/>
      <c r="C106" s="34"/>
      <c r="D106" s="35" t="s">
        <v>114</v>
      </c>
      <c r="E106" s="108">
        <f>E107+E109+E111+E115+E119</f>
        <v>901548</v>
      </c>
      <c r="F106" s="113">
        <f>F107+F109+F111+F115+F119</f>
        <v>1349643</v>
      </c>
      <c r="G106" s="109">
        <f t="shared" si="1"/>
        <v>149.702844440895</v>
      </c>
      <c r="H106" s="15"/>
      <c r="I106" s="15"/>
      <c r="J106" s="15"/>
      <c r="K106" s="15"/>
      <c r="L106" s="15"/>
      <c r="M106" s="15"/>
      <c r="N106" s="15"/>
      <c r="O106" s="14"/>
      <c r="P106" s="17"/>
      <c r="Q106" s="14"/>
    </row>
    <row r="107" spans="1:17" ht="30" customHeight="1">
      <c r="A107" s="33"/>
      <c r="B107" s="42">
        <v>85212</v>
      </c>
      <c r="C107" s="38"/>
      <c r="D107" s="39" t="s">
        <v>115</v>
      </c>
      <c r="E107" s="111">
        <f>E108</f>
        <v>716000</v>
      </c>
      <c r="F107" s="114">
        <f>F108</f>
        <v>1177000</v>
      </c>
      <c r="G107" s="107">
        <f t="shared" si="1"/>
        <v>164.3854748603352</v>
      </c>
      <c r="H107" s="15"/>
      <c r="I107" s="15"/>
      <c r="J107" s="15"/>
      <c r="K107" s="15"/>
      <c r="L107" s="15"/>
      <c r="M107" s="15"/>
      <c r="N107" s="15"/>
      <c r="O107" s="14"/>
      <c r="P107" s="17"/>
      <c r="Q107" s="14"/>
    </row>
    <row r="108" spans="1:17" ht="46.5" customHeight="1">
      <c r="A108" s="37"/>
      <c r="B108" s="57"/>
      <c r="C108" s="38" t="s">
        <v>44</v>
      </c>
      <c r="D108" s="39" t="s">
        <v>45</v>
      </c>
      <c r="E108" s="84">
        <v>716000</v>
      </c>
      <c r="F108" s="110">
        <v>1177000</v>
      </c>
      <c r="G108" s="107">
        <f t="shared" si="1"/>
        <v>164.3854748603352</v>
      </c>
      <c r="H108" s="10"/>
      <c r="I108" s="10"/>
      <c r="J108" s="10"/>
      <c r="K108" s="10"/>
      <c r="L108" s="10"/>
      <c r="M108" s="10"/>
      <c r="N108" s="10"/>
      <c r="O108" s="14"/>
      <c r="P108" s="17"/>
      <c r="Q108" s="14"/>
    </row>
    <row r="109" spans="1:17" ht="48" customHeight="1">
      <c r="A109" s="37"/>
      <c r="B109" s="42">
        <v>85213</v>
      </c>
      <c r="C109" s="38"/>
      <c r="D109" s="39" t="s">
        <v>116</v>
      </c>
      <c r="E109" s="84">
        <f>E110</f>
        <v>6500</v>
      </c>
      <c r="F109" s="110">
        <f>F110</f>
        <v>7400</v>
      </c>
      <c r="G109" s="107">
        <f t="shared" si="1"/>
        <v>113.84615384615384</v>
      </c>
      <c r="H109" s="24"/>
      <c r="I109" s="14"/>
      <c r="J109" s="17"/>
      <c r="K109" s="14"/>
      <c r="L109" s="17"/>
      <c r="M109" s="17"/>
      <c r="N109" s="17"/>
      <c r="O109" s="14"/>
      <c r="P109" s="17"/>
      <c r="Q109" s="14"/>
    </row>
    <row r="110" spans="1:17" ht="48" customHeight="1">
      <c r="A110" s="37"/>
      <c r="B110" s="49"/>
      <c r="C110" s="38" t="s">
        <v>44</v>
      </c>
      <c r="D110" s="39" t="s">
        <v>45</v>
      </c>
      <c r="E110" s="84">
        <v>6500</v>
      </c>
      <c r="F110" s="110">
        <v>7400</v>
      </c>
      <c r="G110" s="107">
        <f t="shared" si="1"/>
        <v>113.84615384615384</v>
      </c>
      <c r="H110" s="24"/>
      <c r="I110" s="24"/>
      <c r="J110" s="24"/>
      <c r="K110" s="24"/>
      <c r="L110" s="24"/>
      <c r="M110" s="24"/>
      <c r="N110" s="24"/>
      <c r="O110" s="14"/>
      <c r="P110" s="17"/>
      <c r="Q110" s="14"/>
    </row>
    <row r="111" spans="1:17" ht="30">
      <c r="A111" s="37"/>
      <c r="B111" s="42">
        <v>85214</v>
      </c>
      <c r="C111" s="38"/>
      <c r="D111" s="39" t="s">
        <v>241</v>
      </c>
      <c r="E111" s="84">
        <f>E112+E113+E114</f>
        <v>107643</v>
      </c>
      <c r="F111" s="110">
        <f>F112+F113+F114</f>
        <v>109400</v>
      </c>
      <c r="G111" s="107">
        <f t="shared" si="1"/>
        <v>101.63224733610174</v>
      </c>
      <c r="H111" s="24"/>
      <c r="I111" s="24"/>
      <c r="J111" s="24"/>
      <c r="K111" s="24"/>
      <c r="L111" s="24"/>
      <c r="M111" s="24"/>
      <c r="N111" s="24"/>
      <c r="O111" s="14"/>
      <c r="P111" s="17"/>
      <c r="Q111" s="14"/>
    </row>
    <row r="112" spans="1:17" ht="15">
      <c r="A112" s="37"/>
      <c r="B112" s="37"/>
      <c r="C112" s="38" t="s">
        <v>21</v>
      </c>
      <c r="D112" s="39" t="s">
        <v>22</v>
      </c>
      <c r="E112" s="84">
        <v>1650</v>
      </c>
      <c r="F112" s="110"/>
      <c r="G112" s="107">
        <f t="shared" si="1"/>
        <v>0</v>
      </c>
      <c r="H112" s="24"/>
      <c r="I112" s="14"/>
      <c r="J112" s="17"/>
      <c r="K112" s="14"/>
      <c r="L112" s="17"/>
      <c r="M112" s="17"/>
      <c r="N112" s="17"/>
      <c r="O112" s="14"/>
      <c r="P112" s="17"/>
      <c r="Q112" s="14"/>
    </row>
    <row r="113" spans="1:17" ht="48.75" customHeight="1">
      <c r="A113" s="37"/>
      <c r="B113" s="57"/>
      <c r="C113" s="38" t="s">
        <v>44</v>
      </c>
      <c r="D113" s="39" t="s">
        <v>45</v>
      </c>
      <c r="E113" s="84">
        <v>27800</v>
      </c>
      <c r="F113" s="110">
        <v>29800</v>
      </c>
      <c r="G113" s="107">
        <f t="shared" si="1"/>
        <v>107.19424460431655</v>
      </c>
      <c r="H113" s="24"/>
      <c r="I113" s="24"/>
      <c r="J113" s="24"/>
      <c r="K113" s="24"/>
      <c r="L113" s="24"/>
      <c r="M113" s="17"/>
      <c r="N113" s="14"/>
      <c r="O113" s="14"/>
      <c r="P113" s="17"/>
      <c r="Q113" s="14"/>
    </row>
    <row r="114" spans="1:17" ht="30.75" customHeight="1">
      <c r="A114" s="37"/>
      <c r="B114" s="42"/>
      <c r="C114" s="38" t="s">
        <v>109</v>
      </c>
      <c r="D114" s="39" t="s">
        <v>110</v>
      </c>
      <c r="E114" s="84">
        <v>78193</v>
      </c>
      <c r="F114" s="110">
        <v>79600</v>
      </c>
      <c r="G114" s="107">
        <f t="shared" si="1"/>
        <v>101.79939380762984</v>
      </c>
      <c r="H114" s="24"/>
      <c r="I114" s="24"/>
      <c r="J114" s="24"/>
      <c r="K114" s="14"/>
      <c r="L114" s="17"/>
      <c r="M114" s="14"/>
      <c r="N114" s="17"/>
      <c r="O114" s="14"/>
      <c r="P114" s="17"/>
      <c r="Q114" s="14"/>
    </row>
    <row r="115" spans="1:17" ht="15">
      <c r="A115" s="37"/>
      <c r="B115" s="37">
        <v>85219</v>
      </c>
      <c r="C115" s="38"/>
      <c r="D115" s="39" t="s">
        <v>117</v>
      </c>
      <c r="E115" s="84">
        <f>E116+E117+E118</f>
        <v>47465</v>
      </c>
      <c r="F115" s="110">
        <f>SUM(F116:F118)</f>
        <v>47479</v>
      </c>
      <c r="G115" s="107">
        <f t="shared" si="1"/>
        <v>100.02949541767619</v>
      </c>
      <c r="H115" s="24"/>
      <c r="I115" s="14"/>
      <c r="J115" s="17"/>
      <c r="K115" s="14"/>
      <c r="L115" s="17"/>
      <c r="M115" s="17"/>
      <c r="N115" s="17"/>
      <c r="O115" s="14"/>
      <c r="P115" s="17"/>
      <c r="Q115" s="14"/>
    </row>
    <row r="116" spans="1:17" ht="15">
      <c r="A116" s="37"/>
      <c r="B116" s="37"/>
      <c r="C116" s="38" t="s">
        <v>40</v>
      </c>
      <c r="D116" s="39" t="s">
        <v>41</v>
      </c>
      <c r="E116" s="84">
        <v>937</v>
      </c>
      <c r="F116" s="110">
        <v>951</v>
      </c>
      <c r="G116" s="107">
        <f t="shared" si="1"/>
        <v>101.49413020277481</v>
      </c>
      <c r="H116" s="24"/>
      <c r="I116" s="14"/>
      <c r="J116" s="17"/>
      <c r="K116" s="14"/>
      <c r="L116" s="17"/>
      <c r="M116" s="14"/>
      <c r="N116" s="17"/>
      <c r="O116" s="14"/>
      <c r="P116" s="17"/>
      <c r="Q116" s="14"/>
    </row>
    <row r="117" spans="1:17" ht="15">
      <c r="A117" s="37"/>
      <c r="B117" s="37"/>
      <c r="C117" s="38" t="s">
        <v>23</v>
      </c>
      <c r="D117" s="39" t="s">
        <v>105</v>
      </c>
      <c r="E117" s="84">
        <v>28</v>
      </c>
      <c r="F117" s="110">
        <v>28</v>
      </c>
      <c r="G117" s="107">
        <f t="shared" si="1"/>
        <v>100</v>
      </c>
      <c r="H117" s="10"/>
      <c r="I117" s="14"/>
      <c r="J117" s="17"/>
      <c r="K117" s="14"/>
      <c r="L117" s="17"/>
      <c r="M117" s="14"/>
      <c r="N117" s="17"/>
      <c r="O117" s="14"/>
      <c r="P117" s="17"/>
      <c r="Q117" s="14"/>
    </row>
    <row r="118" spans="1:17" ht="33" customHeight="1">
      <c r="A118" s="37"/>
      <c r="B118" s="37"/>
      <c r="C118" s="38" t="s">
        <v>109</v>
      </c>
      <c r="D118" s="39" t="s">
        <v>118</v>
      </c>
      <c r="E118" s="84">
        <v>46500</v>
      </c>
      <c r="F118" s="110">
        <v>46500</v>
      </c>
      <c r="G118" s="107">
        <f t="shared" si="1"/>
        <v>100</v>
      </c>
      <c r="H118" s="10"/>
      <c r="I118" s="14"/>
      <c r="J118" s="17"/>
      <c r="K118" s="14"/>
      <c r="L118" s="17"/>
      <c r="M118" s="14"/>
      <c r="N118" s="17"/>
      <c r="O118" s="14"/>
      <c r="P118" s="17"/>
      <c r="Q118" s="14"/>
    </row>
    <row r="119" spans="1:17" ht="15">
      <c r="A119" s="37"/>
      <c r="B119" s="37">
        <v>85295</v>
      </c>
      <c r="C119" s="38"/>
      <c r="D119" s="39" t="s">
        <v>16</v>
      </c>
      <c r="E119" s="84">
        <f>E120</f>
        <v>23940</v>
      </c>
      <c r="F119" s="110">
        <f>F120</f>
        <v>8364</v>
      </c>
      <c r="G119" s="107">
        <f t="shared" si="1"/>
        <v>34.93734335839599</v>
      </c>
      <c r="H119" s="10"/>
      <c r="I119" s="14"/>
      <c r="J119" s="17"/>
      <c r="K119" s="14"/>
      <c r="L119" s="17"/>
      <c r="M119" s="14"/>
      <c r="N119" s="17"/>
      <c r="O119" s="14"/>
      <c r="P119" s="17"/>
      <c r="Q119" s="14"/>
    </row>
    <row r="120" spans="1:17" ht="32.25" customHeight="1">
      <c r="A120" s="37"/>
      <c r="B120" s="49"/>
      <c r="C120" s="38" t="s">
        <v>109</v>
      </c>
      <c r="D120" s="39" t="s">
        <v>118</v>
      </c>
      <c r="E120" s="84">
        <v>23940</v>
      </c>
      <c r="F120" s="110">
        <v>8364</v>
      </c>
      <c r="G120" s="107">
        <f t="shared" si="1"/>
        <v>34.93734335839599</v>
      </c>
      <c r="H120" s="10"/>
      <c r="I120" s="14"/>
      <c r="J120" s="17"/>
      <c r="K120" s="17"/>
      <c r="L120" s="17"/>
      <c r="M120" s="14"/>
      <c r="N120" s="17"/>
      <c r="O120" s="14"/>
      <c r="P120" s="17"/>
      <c r="Q120" s="14"/>
    </row>
    <row r="121" spans="1:17" ht="14.25">
      <c r="A121" s="33">
        <v>854</v>
      </c>
      <c r="B121" s="33"/>
      <c r="C121" s="34"/>
      <c r="D121" s="35" t="s">
        <v>119</v>
      </c>
      <c r="E121" s="112">
        <f>E122+E124</f>
        <v>175097</v>
      </c>
      <c r="F121" s="113">
        <f>F122+F124</f>
        <v>160000</v>
      </c>
      <c r="G121" s="109">
        <f t="shared" si="1"/>
        <v>91.37792195183242</v>
      </c>
      <c r="H121" s="10"/>
      <c r="I121" s="14"/>
      <c r="J121" s="17"/>
      <c r="K121" s="14"/>
      <c r="L121" s="17"/>
      <c r="M121" s="14"/>
      <c r="N121" s="17"/>
      <c r="O121" s="14"/>
      <c r="P121" s="17"/>
      <c r="Q121" s="14"/>
    </row>
    <row r="122" spans="1:17" ht="15" hidden="1">
      <c r="A122" s="33"/>
      <c r="B122" s="85">
        <v>85415</v>
      </c>
      <c r="C122" s="86"/>
      <c r="D122" s="87" t="s">
        <v>120</v>
      </c>
      <c r="E122" s="111">
        <f>E123</f>
        <v>20658</v>
      </c>
      <c r="F122" s="114">
        <f>F123</f>
        <v>0</v>
      </c>
      <c r="G122" s="107">
        <f t="shared" si="1"/>
        <v>0</v>
      </c>
      <c r="H122" s="15"/>
      <c r="I122" s="15"/>
      <c r="J122" s="15"/>
      <c r="K122" s="15"/>
      <c r="L122" s="15"/>
      <c r="M122" s="15"/>
      <c r="N122" s="15"/>
      <c r="O122" s="14"/>
      <c r="P122" s="17"/>
      <c r="Q122" s="14"/>
    </row>
    <row r="123" spans="1:17" ht="30" hidden="1">
      <c r="A123" s="33"/>
      <c r="B123" s="85"/>
      <c r="C123" s="86" t="s">
        <v>109</v>
      </c>
      <c r="D123" s="39" t="s">
        <v>118</v>
      </c>
      <c r="E123" s="111">
        <v>20658</v>
      </c>
      <c r="F123" s="114">
        <v>0</v>
      </c>
      <c r="G123" s="107">
        <f t="shared" si="1"/>
        <v>0</v>
      </c>
      <c r="H123" s="28"/>
      <c r="I123" s="28"/>
      <c r="J123" s="28"/>
      <c r="K123" s="28"/>
      <c r="L123" s="28"/>
      <c r="M123" s="14"/>
      <c r="N123" s="17"/>
      <c r="O123" s="14"/>
      <c r="P123" s="17"/>
      <c r="Q123" s="14"/>
    </row>
    <row r="124" spans="1:17" ht="15">
      <c r="A124" s="37"/>
      <c r="B124" s="37">
        <v>85495</v>
      </c>
      <c r="C124" s="38"/>
      <c r="D124" s="39" t="s">
        <v>16</v>
      </c>
      <c r="E124" s="111">
        <f>E125+E126</f>
        <v>154439</v>
      </c>
      <c r="F124" s="114">
        <f>SUM(F125:F126)</f>
        <v>160000</v>
      </c>
      <c r="G124" s="107">
        <f t="shared" si="1"/>
        <v>103.60077441578876</v>
      </c>
      <c r="H124" s="28"/>
      <c r="I124" s="28"/>
      <c r="J124" s="28"/>
      <c r="K124" s="28"/>
      <c r="L124" s="28"/>
      <c r="M124" s="14"/>
      <c r="N124" s="17"/>
      <c r="O124" s="14"/>
      <c r="P124" s="17"/>
      <c r="Q124" s="14"/>
    </row>
    <row r="125" spans="1:17" ht="15">
      <c r="A125" s="37"/>
      <c r="B125" s="37"/>
      <c r="C125" s="38" t="s">
        <v>49</v>
      </c>
      <c r="D125" s="39" t="s">
        <v>50</v>
      </c>
      <c r="E125" s="84">
        <v>146500</v>
      </c>
      <c r="F125" s="110">
        <v>158000</v>
      </c>
      <c r="G125" s="107">
        <f t="shared" si="1"/>
        <v>107.84982935153583</v>
      </c>
      <c r="H125" s="22"/>
      <c r="I125" s="22"/>
      <c r="J125" s="22"/>
      <c r="K125" s="22"/>
      <c r="L125" s="22"/>
      <c r="M125" s="14"/>
      <c r="N125" s="17"/>
      <c r="O125" s="14"/>
      <c r="P125" s="17"/>
      <c r="Q125" s="14"/>
    </row>
    <row r="126" spans="1:17" ht="15">
      <c r="A126" s="37"/>
      <c r="B126" s="37"/>
      <c r="C126" s="38" t="s">
        <v>23</v>
      </c>
      <c r="D126" s="39" t="s">
        <v>22</v>
      </c>
      <c r="E126" s="84">
        <v>7939</v>
      </c>
      <c r="F126" s="110">
        <v>2000</v>
      </c>
      <c r="G126" s="107">
        <f t="shared" si="1"/>
        <v>25.192089683839274</v>
      </c>
      <c r="H126" s="22"/>
      <c r="I126" s="14"/>
      <c r="J126" s="17"/>
      <c r="K126" s="14"/>
      <c r="L126" s="17"/>
      <c r="M126" s="14"/>
      <c r="N126" s="17"/>
      <c r="O126" s="14"/>
      <c r="P126" s="17"/>
      <c r="Q126" s="14"/>
    </row>
    <row r="127" spans="1:17" ht="15.75" customHeight="1">
      <c r="A127" s="41">
        <v>900</v>
      </c>
      <c r="B127" s="33"/>
      <c r="C127" s="34"/>
      <c r="D127" s="35" t="s">
        <v>121</v>
      </c>
      <c r="E127" s="115">
        <f>E128+E130</f>
        <v>28330</v>
      </c>
      <c r="F127" s="117">
        <f>F128+F130</f>
        <v>18150</v>
      </c>
      <c r="G127" s="109">
        <f t="shared" si="1"/>
        <v>64.06636074832333</v>
      </c>
      <c r="H127" s="22"/>
      <c r="I127" s="14"/>
      <c r="J127" s="17"/>
      <c r="K127" s="14"/>
      <c r="L127" s="17"/>
      <c r="M127" s="14"/>
      <c r="N127" s="17"/>
      <c r="O127" s="14"/>
      <c r="P127" s="17"/>
      <c r="Q127" s="14"/>
    </row>
    <row r="128" spans="1:17" ht="30">
      <c r="A128" s="37"/>
      <c r="B128" s="42">
        <v>90020</v>
      </c>
      <c r="C128" s="38"/>
      <c r="D128" s="39" t="s">
        <v>122</v>
      </c>
      <c r="E128" s="111">
        <f>E129</f>
        <v>1500</v>
      </c>
      <c r="F128" s="114">
        <f>F129</f>
        <v>2000</v>
      </c>
      <c r="G128" s="107">
        <f t="shared" si="1"/>
        <v>133.33333333333334</v>
      </c>
      <c r="H128" s="15"/>
      <c r="I128" s="15"/>
      <c r="J128" s="15"/>
      <c r="K128" s="15"/>
      <c r="L128" s="15"/>
      <c r="M128" s="15"/>
      <c r="N128" s="15"/>
      <c r="O128" s="14"/>
      <c r="P128" s="17"/>
      <c r="Q128" s="14"/>
    </row>
    <row r="129" spans="1:17" ht="15">
      <c r="A129" s="37"/>
      <c r="B129" s="37"/>
      <c r="C129" s="38" t="s">
        <v>123</v>
      </c>
      <c r="D129" s="39" t="s">
        <v>124</v>
      </c>
      <c r="E129" s="84">
        <v>1500</v>
      </c>
      <c r="F129" s="110">
        <v>2000</v>
      </c>
      <c r="G129" s="107">
        <f t="shared" si="1"/>
        <v>133.33333333333334</v>
      </c>
      <c r="H129" s="10"/>
      <c r="I129" s="10"/>
      <c r="J129" s="10"/>
      <c r="K129" s="10"/>
      <c r="L129" s="10"/>
      <c r="M129" s="14"/>
      <c r="N129" s="17"/>
      <c r="O129" s="14"/>
      <c r="P129" s="17"/>
      <c r="Q129" s="14"/>
    </row>
    <row r="130" spans="1:17" ht="15">
      <c r="A130" s="37"/>
      <c r="B130" s="37">
        <v>90095</v>
      </c>
      <c r="C130" s="38"/>
      <c r="D130" s="39" t="s">
        <v>16</v>
      </c>
      <c r="E130" s="84">
        <f>E131+E132+E133</f>
        <v>26830</v>
      </c>
      <c r="F130" s="110">
        <f>SUM(F131:F133)</f>
        <v>16150</v>
      </c>
      <c r="G130" s="107">
        <f t="shared" si="1"/>
        <v>60.19381289601193</v>
      </c>
      <c r="H130" s="10"/>
      <c r="I130" s="14"/>
      <c r="J130" s="17"/>
      <c r="K130" s="14"/>
      <c r="L130" s="17"/>
      <c r="M130" s="14"/>
      <c r="N130" s="17"/>
      <c r="O130" s="14"/>
      <c r="P130" s="17"/>
      <c r="Q130" s="14"/>
    </row>
    <row r="131" spans="1:17" ht="15">
      <c r="A131" s="37"/>
      <c r="B131" s="37"/>
      <c r="C131" s="38" t="s">
        <v>21</v>
      </c>
      <c r="D131" s="39" t="s">
        <v>22</v>
      </c>
      <c r="E131" s="84">
        <v>15500</v>
      </c>
      <c r="F131" s="110">
        <v>16000</v>
      </c>
      <c r="G131" s="107">
        <f t="shared" si="1"/>
        <v>103.2258064516129</v>
      </c>
      <c r="H131" s="10"/>
      <c r="I131" s="10"/>
      <c r="J131" s="10"/>
      <c r="K131" s="10"/>
      <c r="L131" s="10"/>
      <c r="M131" s="10"/>
      <c r="N131" s="10"/>
      <c r="O131" s="14"/>
      <c r="P131" s="17"/>
      <c r="Q131" s="14"/>
    </row>
    <row r="132" spans="1:17" ht="15">
      <c r="A132" s="37"/>
      <c r="B132" s="37"/>
      <c r="C132" s="38" t="s">
        <v>40</v>
      </c>
      <c r="D132" s="39" t="s">
        <v>41</v>
      </c>
      <c r="E132" s="84">
        <v>130</v>
      </c>
      <c r="F132" s="110">
        <v>150</v>
      </c>
      <c r="G132" s="107">
        <f t="shared" si="1"/>
        <v>115.38461538461539</v>
      </c>
      <c r="H132" s="10"/>
      <c r="I132" s="14"/>
      <c r="J132" s="17"/>
      <c r="K132" s="14"/>
      <c r="L132" s="17"/>
      <c r="M132" s="14"/>
      <c r="N132" s="17"/>
      <c r="O132" s="14"/>
      <c r="P132" s="17"/>
      <c r="Q132" s="14"/>
    </row>
    <row r="133" spans="1:17" ht="30" hidden="1">
      <c r="A133" s="37"/>
      <c r="B133" s="37"/>
      <c r="C133" s="38" t="s">
        <v>125</v>
      </c>
      <c r="D133" s="39" t="s">
        <v>126</v>
      </c>
      <c r="E133" s="84">
        <v>11200</v>
      </c>
      <c r="F133" s="110"/>
      <c r="G133" s="107">
        <f t="shared" si="1"/>
        <v>0</v>
      </c>
      <c r="H133" s="10"/>
      <c r="I133" s="14"/>
      <c r="J133" s="17"/>
      <c r="K133" s="14"/>
      <c r="L133" s="17"/>
      <c r="M133" s="14"/>
      <c r="N133" s="17"/>
      <c r="O133" s="14"/>
      <c r="P133" s="17"/>
      <c r="Q133" s="14"/>
    </row>
    <row r="134" spans="1:17" ht="14.25">
      <c r="A134" s="33">
        <v>926</v>
      </c>
      <c r="B134" s="33"/>
      <c r="C134" s="34"/>
      <c r="D134" s="35" t="s">
        <v>127</v>
      </c>
      <c r="E134" s="108">
        <f>E135</f>
        <v>800000</v>
      </c>
      <c r="F134" s="113">
        <f>F135</f>
        <v>500000</v>
      </c>
      <c r="G134" s="109">
        <f t="shared" si="1"/>
        <v>62.5</v>
      </c>
      <c r="H134" s="10"/>
      <c r="I134" s="14"/>
      <c r="J134" s="17"/>
      <c r="K134" s="14"/>
      <c r="L134" s="17"/>
      <c r="M134" s="17"/>
      <c r="N134" s="17"/>
      <c r="O134" s="14"/>
      <c r="P134" s="17"/>
      <c r="Q134" s="14"/>
    </row>
    <row r="135" spans="1:17" ht="15">
      <c r="A135" s="37"/>
      <c r="B135" s="37">
        <v>92601</v>
      </c>
      <c r="C135" s="38"/>
      <c r="D135" s="39" t="s">
        <v>128</v>
      </c>
      <c r="E135" s="84">
        <f>E136</f>
        <v>800000</v>
      </c>
      <c r="F135" s="110">
        <f>F136</f>
        <v>500000</v>
      </c>
      <c r="G135" s="107">
        <f t="shared" si="1"/>
        <v>62.5</v>
      </c>
      <c r="H135" s="15"/>
      <c r="I135" s="15"/>
      <c r="J135" s="15"/>
      <c r="K135" s="15"/>
      <c r="L135" s="15"/>
      <c r="M135" s="14"/>
      <c r="N135" s="14"/>
      <c r="O135" s="14"/>
      <c r="P135" s="17"/>
      <c r="Q135" s="14"/>
    </row>
    <row r="136" spans="1:17" ht="51.75" customHeight="1">
      <c r="A136" s="37"/>
      <c r="B136" s="37"/>
      <c r="C136" s="38">
        <v>6290</v>
      </c>
      <c r="D136" s="39" t="s">
        <v>129</v>
      </c>
      <c r="E136" s="84">
        <v>800000</v>
      </c>
      <c r="F136" s="110">
        <v>500000</v>
      </c>
      <c r="G136" s="107">
        <f>F136*100/E136</f>
        <v>62.5</v>
      </c>
      <c r="H136" s="10"/>
      <c r="I136" s="10"/>
      <c r="J136" s="10"/>
      <c r="K136" s="10"/>
      <c r="L136" s="10"/>
      <c r="M136" s="14"/>
      <c r="N136" s="14"/>
      <c r="O136" s="14"/>
      <c r="P136" s="17"/>
      <c r="Q136" s="14"/>
    </row>
    <row r="137" spans="1:17" ht="14.25">
      <c r="A137" s="7"/>
      <c r="B137" s="7"/>
      <c r="C137" s="8"/>
      <c r="D137" s="35" t="s">
        <v>130</v>
      </c>
      <c r="E137" s="116">
        <f>SUM(E10+E14+E17+E25+E33+E41+E48+E51+E83+E93+E106+E121+E127+E134)</f>
        <v>14555678</v>
      </c>
      <c r="F137" s="124">
        <f>SUM(F10+F14+F17+F25+F33+F41+F48+F51+F83+F93+F106+F121+F127+F134)</f>
        <v>13652096</v>
      </c>
      <c r="G137" s="109">
        <f>F137*100/E137</f>
        <v>93.79223695385402</v>
      </c>
      <c r="H137" s="24"/>
      <c r="I137" s="14"/>
      <c r="J137" s="17"/>
      <c r="K137" s="14"/>
      <c r="L137" s="17"/>
      <c r="M137" s="14"/>
      <c r="N137" s="14"/>
      <c r="O137" s="14"/>
      <c r="P137" s="17"/>
      <c r="Q137" s="14"/>
    </row>
    <row r="138" spans="6:17" ht="12.75">
      <c r="F138" s="15"/>
      <c r="G138" s="76"/>
      <c r="H138" s="15"/>
      <c r="I138" s="15"/>
      <c r="J138" s="15"/>
      <c r="K138" s="15"/>
      <c r="L138" s="15"/>
      <c r="M138" s="15"/>
      <c r="N138" s="15"/>
      <c r="O138" s="15"/>
      <c r="P138" s="15"/>
      <c r="Q138" s="14"/>
    </row>
    <row r="139" spans="6:17" ht="12.75" customHeight="1">
      <c r="F139" s="14"/>
      <c r="G139" s="77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4:36" ht="14.25">
      <c r="D140" s="127" t="s">
        <v>251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</row>
    <row r="141" spans="5:17" ht="14.25">
      <c r="E141" s="61"/>
      <c r="F141" s="61"/>
      <c r="G141" s="61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5:17" ht="11.25" customHeight="1">
      <c r="E142" s="61"/>
      <c r="F142" s="61"/>
      <c r="G142" s="61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4:17" ht="14.25">
      <c r="D143" s="127" t="s">
        <v>252</v>
      </c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4"/>
      <c r="Q143" s="14"/>
    </row>
    <row r="144" spans="6:17" ht="12.75">
      <c r="F144" s="14"/>
      <c r="G144" s="77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6:17" ht="12.75">
      <c r="F145" s="14"/>
      <c r="G145" s="77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6:17" ht="12.75">
      <c r="F146" s="14"/>
      <c r="G146" s="77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6:17" ht="12.75">
      <c r="F147" s="14"/>
      <c r="G147" s="77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6:17" ht="12.75">
      <c r="F148" s="14"/>
      <c r="G148" s="77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6:17" ht="12.75">
      <c r="F149" s="14"/>
      <c r="G149" s="77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6:17" ht="12.75">
      <c r="F150" s="14"/>
      <c r="G150" s="77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6:17" ht="12.75">
      <c r="F151" s="14"/>
      <c r="G151" s="77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6:17" ht="12.75">
      <c r="F152" s="14"/>
      <c r="G152" s="77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6:17" ht="12.75">
      <c r="F153" s="14"/>
      <c r="G153" s="77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6:17" ht="12.75">
      <c r="F154" s="14"/>
      <c r="G154" s="77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6:17" ht="12.75">
      <c r="F155" s="14"/>
      <c r="G155" s="77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6:17" ht="12.75">
      <c r="F156" s="14"/>
      <c r="G156" s="77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6:17" ht="12.75">
      <c r="F157" s="14"/>
      <c r="G157" s="77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6:17" ht="12.75">
      <c r="F158" s="14"/>
      <c r="G158" s="77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6:17" ht="12.75">
      <c r="F159" s="14"/>
      <c r="G159" s="77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6:17" ht="12.75">
      <c r="F160" s="14"/>
      <c r="G160" s="77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6:17" ht="12.75">
      <c r="F161" s="14"/>
      <c r="G161" s="77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6:17" ht="12.75">
      <c r="F162" s="14"/>
      <c r="G162" s="77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6:17" ht="12.75">
      <c r="F163" s="14"/>
      <c r="G163" s="77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6:17" ht="12.75">
      <c r="F164" s="14"/>
      <c r="G164" s="77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6:17" ht="12.75">
      <c r="F165" s="14"/>
      <c r="G165" s="77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6:17" ht="12.75">
      <c r="F166" s="14"/>
      <c r="G166" s="77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6:17" ht="12.75">
      <c r="F167" s="14"/>
      <c r="G167" s="77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6:17" ht="12.75">
      <c r="F168" s="14"/>
      <c r="G168" s="77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6:17" ht="12.75">
      <c r="F169" s="14"/>
      <c r="G169" s="77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6:17" ht="12.75">
      <c r="F170" s="14"/>
      <c r="G170" s="77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6:17" ht="12.75">
      <c r="F171" s="14"/>
      <c r="G171" s="77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6:17" ht="12.75">
      <c r="F172" s="14"/>
      <c r="G172" s="77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6:17" ht="12.75">
      <c r="F173" s="14"/>
      <c r="G173" s="77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6:17" ht="12.75">
      <c r="F174" s="14"/>
      <c r="G174" s="77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6:17" ht="12.75">
      <c r="F175" s="14"/>
      <c r="G175" s="77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6:17" ht="12.75">
      <c r="F176" s="14"/>
      <c r="G176" s="77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6:17" ht="12.75">
      <c r="F177" s="14"/>
      <c r="G177" s="77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6:17" ht="12.75">
      <c r="F178" s="14"/>
      <c r="G178" s="77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6:17" ht="12.75">
      <c r="F179" s="14"/>
      <c r="G179" s="77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6:17" ht="12.75">
      <c r="F180" s="14"/>
      <c r="G180" s="77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6:17" ht="12.75">
      <c r="F181" s="14"/>
      <c r="G181" s="77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6:17" ht="12.75">
      <c r="F182" s="14"/>
      <c r="G182" s="77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6:17" ht="12.75">
      <c r="F183" s="14"/>
      <c r="G183" s="77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6:17" ht="12.75">
      <c r="F184" s="14"/>
      <c r="G184" s="77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6:17" ht="12.75">
      <c r="F185" s="14"/>
      <c r="G185" s="77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6:17" ht="12.75">
      <c r="F186" s="14"/>
      <c r="G186" s="77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6:17" ht="12.75">
      <c r="F187" s="14"/>
      <c r="G187" s="77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6:17" ht="12.75">
      <c r="F188" s="14"/>
      <c r="G188" s="77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6:17" ht="12.75">
      <c r="F189" s="14"/>
      <c r="G189" s="77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6:17" ht="12.75">
      <c r="F190" s="14"/>
      <c r="G190" s="77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6:17" ht="12.75">
      <c r="F191" s="14"/>
      <c r="G191" s="77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6:17" ht="12.75">
      <c r="F192" s="14"/>
      <c r="G192" s="77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6:17" ht="12.75">
      <c r="F193" s="14"/>
      <c r="G193" s="77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6:17" ht="12.75">
      <c r="F194" s="14"/>
      <c r="G194" s="77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6:17" ht="12.75">
      <c r="F195" s="14"/>
      <c r="G195" s="77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6:17" ht="12.75">
      <c r="F196" s="14"/>
      <c r="G196" s="77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6:17" ht="12.75">
      <c r="F197" s="14"/>
      <c r="G197" s="77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6:17" ht="12.75">
      <c r="F198" s="14"/>
      <c r="G198" s="77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6:17" ht="12.75">
      <c r="F199" s="14"/>
      <c r="G199" s="77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6:17" ht="12.75">
      <c r="F200" s="14"/>
      <c r="G200" s="77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6:17" ht="12.75">
      <c r="F201" s="14"/>
      <c r="G201" s="77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6:17" ht="12.75">
      <c r="F202" s="14"/>
      <c r="G202" s="77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6:17" ht="12.75">
      <c r="F203" s="14"/>
      <c r="G203" s="77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6:17" ht="12.75">
      <c r="F204" s="14"/>
      <c r="G204" s="77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6:17" ht="12.75">
      <c r="F205" s="14"/>
      <c r="G205" s="77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6:17" ht="12.75">
      <c r="F206" s="14"/>
      <c r="G206" s="77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6:17" ht="12.75">
      <c r="F207" s="14"/>
      <c r="G207" s="77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6:17" ht="12.75">
      <c r="F208" s="14"/>
      <c r="G208" s="77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6:17" ht="12.75">
      <c r="F209" s="14"/>
      <c r="G209" s="77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6:17" ht="12.75">
      <c r="F210" s="14"/>
      <c r="G210" s="77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6:17" ht="12.75">
      <c r="F211" s="14"/>
      <c r="G211" s="77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6:17" ht="12.75">
      <c r="F212" s="14"/>
      <c r="G212" s="77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6:17" ht="12.75">
      <c r="F213" s="14"/>
      <c r="G213" s="77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6:17" ht="12.75">
      <c r="F214" s="14"/>
      <c r="G214" s="77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6:17" ht="12.75">
      <c r="F215" s="14"/>
      <c r="G215" s="77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6:17" ht="12.75">
      <c r="F216" s="14"/>
      <c r="G216" s="77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6:17" ht="12.75">
      <c r="F217" s="14"/>
      <c r="G217" s="77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6:17" ht="12.75">
      <c r="F218" s="14"/>
      <c r="G218" s="77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6:17" ht="12.75">
      <c r="F219" s="14"/>
      <c r="G219" s="77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6:17" ht="12.75">
      <c r="F220" s="14"/>
      <c r="G220" s="77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6:17" ht="12.75">
      <c r="F221" s="14"/>
      <c r="G221" s="77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6:17" ht="12.75">
      <c r="F222" s="14"/>
      <c r="G222" s="77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6:17" ht="12.75">
      <c r="F223" s="14"/>
      <c r="G223" s="77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6:17" ht="12.75">
      <c r="F224" s="14"/>
      <c r="G224" s="77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6:17" ht="12.75">
      <c r="F225" s="14"/>
      <c r="G225" s="77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6:17" ht="12.75">
      <c r="F226" s="14"/>
      <c r="G226" s="77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6:17" ht="12.75">
      <c r="F227" s="14"/>
      <c r="G227" s="77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6:17" ht="12.75">
      <c r="F228" s="14"/>
      <c r="G228" s="77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6:17" ht="12.75">
      <c r="F229" s="14"/>
      <c r="G229" s="77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6:17" ht="12.75">
      <c r="F230" s="14"/>
      <c r="G230" s="77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6:17" ht="12.75">
      <c r="F231" s="14"/>
      <c r="G231" s="77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6:17" ht="12.75">
      <c r="F232" s="14"/>
      <c r="G232" s="77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6:17" ht="12.75">
      <c r="F233" s="14"/>
      <c r="G233" s="77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6:17" ht="12.75">
      <c r="F234" s="14"/>
      <c r="G234" s="77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6:17" ht="12.75">
      <c r="F235" s="14"/>
      <c r="G235" s="77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6:17" ht="12.75">
      <c r="F236" s="14"/>
      <c r="G236" s="77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6:17" ht="12.75">
      <c r="F237" s="14"/>
      <c r="G237" s="77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6:17" ht="12.75">
      <c r="F238" s="14"/>
      <c r="G238" s="77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6:17" ht="12.75">
      <c r="F239" s="14"/>
      <c r="G239" s="77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6:17" ht="12.75">
      <c r="F240" s="14"/>
      <c r="G240" s="77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6:17" ht="12.75">
      <c r="F241" s="14"/>
      <c r="G241" s="77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6:17" ht="12.75">
      <c r="F242" s="14"/>
      <c r="G242" s="77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6:17" ht="12.75">
      <c r="F243" s="14"/>
      <c r="G243" s="77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6:17" ht="12.75">
      <c r="F244" s="14"/>
      <c r="G244" s="77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6:17" ht="12.75">
      <c r="F245" s="14"/>
      <c r="G245" s="77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6:17" ht="12.75">
      <c r="F246" s="14"/>
      <c r="G246" s="77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6:17" ht="12.75">
      <c r="F247" s="14"/>
      <c r="G247" s="77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6:17" ht="12.75">
      <c r="F248" s="14"/>
      <c r="G248" s="77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6:17" ht="12.75">
      <c r="F249" s="14"/>
      <c r="G249" s="77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6:17" ht="12.75">
      <c r="F250" s="14"/>
      <c r="G250" s="77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6:17" ht="12.75">
      <c r="F251" s="14"/>
      <c r="G251" s="77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6:17" ht="12.75">
      <c r="F252" s="14"/>
      <c r="G252" s="77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6:17" ht="12.75">
      <c r="F253" s="14"/>
      <c r="G253" s="77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6:17" ht="12.75">
      <c r="F254" s="14"/>
      <c r="G254" s="77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6:17" ht="12.75">
      <c r="F255" s="14"/>
      <c r="G255" s="77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6:17" ht="12.75">
      <c r="F256" s="14"/>
      <c r="G256" s="77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6:17" ht="12.75">
      <c r="F257" s="14"/>
      <c r="G257" s="77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6:17" ht="12.75">
      <c r="F258" s="14"/>
      <c r="G258" s="77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6:17" ht="12.75">
      <c r="F259" s="14"/>
      <c r="G259" s="77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6:17" ht="12.75">
      <c r="F260" s="14"/>
      <c r="G260" s="77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6:17" ht="12.75">
      <c r="F261" s="14"/>
      <c r="G261" s="77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6:17" ht="12.75">
      <c r="F262" s="14"/>
      <c r="G262" s="77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6:17" ht="12.75">
      <c r="F263" s="14"/>
      <c r="G263" s="77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6:17" ht="12.75">
      <c r="F264" s="14"/>
      <c r="G264" s="77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6:17" ht="12.75">
      <c r="F265" s="14"/>
      <c r="G265" s="77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6:17" ht="12.75">
      <c r="F266" s="14"/>
      <c r="G266" s="77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6:17" ht="12.75">
      <c r="F267" s="14"/>
      <c r="G267" s="77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6:17" ht="12.75">
      <c r="F268" s="14"/>
      <c r="G268" s="77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6:17" ht="12.75">
      <c r="F269" s="14"/>
      <c r="G269" s="77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6:17" ht="12.75">
      <c r="F270" s="14"/>
      <c r="G270" s="77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6:17" ht="12.75">
      <c r="F271" s="14"/>
      <c r="G271" s="77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6:17" ht="12.75">
      <c r="F272" s="14"/>
      <c r="G272" s="77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6:17" ht="12.75">
      <c r="F273" s="14"/>
      <c r="G273" s="77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6:17" ht="12.75">
      <c r="F274" s="14"/>
      <c r="G274" s="77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6:17" ht="12.75">
      <c r="F275" s="14"/>
      <c r="G275" s="77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6:17" ht="12.75">
      <c r="F276" s="14"/>
      <c r="G276" s="77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6:17" ht="12.75">
      <c r="F277" s="14"/>
      <c r="G277" s="77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6:17" ht="12.75">
      <c r="F278" s="14"/>
      <c r="G278" s="77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6:17" ht="12.75">
      <c r="F279" s="14"/>
      <c r="G279" s="77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6:17" ht="12.75">
      <c r="F280" s="14"/>
      <c r="G280" s="77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6:17" ht="12.75">
      <c r="F281" s="14"/>
      <c r="G281" s="77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6:17" ht="12.75">
      <c r="F282" s="14"/>
      <c r="G282" s="77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6:17" ht="12.75">
      <c r="F283" s="14"/>
      <c r="G283" s="77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6:17" ht="12.75">
      <c r="F284" s="14"/>
      <c r="G284" s="77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6:17" ht="12.75">
      <c r="F285" s="14"/>
      <c r="G285" s="77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6:17" ht="12.75">
      <c r="F286" s="14"/>
      <c r="G286" s="77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6:17" ht="12.75">
      <c r="F287" s="14"/>
      <c r="G287" s="77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6:17" ht="12.75">
      <c r="F288" s="14"/>
      <c r="G288" s="77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6:17" ht="12.75">
      <c r="F289" s="14"/>
      <c r="G289" s="77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6:17" ht="12.75">
      <c r="F290" s="14"/>
      <c r="G290" s="77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6:17" ht="12.75">
      <c r="F291" s="14"/>
      <c r="G291" s="77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6:17" ht="12.75">
      <c r="F292" s="14"/>
      <c r="G292" s="77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6:17" ht="12.75">
      <c r="F293" s="14"/>
      <c r="G293" s="77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6:17" ht="12.75">
      <c r="F294" s="14"/>
      <c r="G294" s="77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6:17" ht="12.75">
      <c r="F295" s="14"/>
      <c r="G295" s="77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6:17" ht="12.75">
      <c r="F296" s="14"/>
      <c r="G296" s="77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6:17" ht="12.75">
      <c r="F297" s="14"/>
      <c r="G297" s="77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6:17" ht="12.75">
      <c r="F298" s="14"/>
      <c r="G298" s="77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6:17" ht="12.75">
      <c r="F299" s="14"/>
      <c r="G299" s="77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6:17" ht="12.75">
      <c r="F300" s="14"/>
      <c r="G300" s="77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6:17" ht="12.75">
      <c r="F301" s="14"/>
      <c r="G301" s="77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6:17" ht="12.75">
      <c r="F302" s="14"/>
      <c r="G302" s="77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6:17" ht="12.75">
      <c r="F303" s="14"/>
      <c r="G303" s="77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6:17" ht="12.75">
      <c r="F304" s="14"/>
      <c r="G304" s="77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6:17" ht="12.75">
      <c r="F305" s="14"/>
      <c r="G305" s="77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6:17" ht="12.75">
      <c r="F306" s="14"/>
      <c r="G306" s="77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6:17" ht="12.75">
      <c r="F307" s="14"/>
      <c r="G307" s="77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6:17" ht="12.75">
      <c r="F308" s="14"/>
      <c r="G308" s="77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6:17" ht="12.75">
      <c r="F309" s="14"/>
      <c r="G309" s="77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6:17" ht="12.75">
      <c r="F310" s="14"/>
      <c r="G310" s="77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6:17" ht="12.75">
      <c r="F311" s="14"/>
      <c r="G311" s="77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6:17" ht="12.75">
      <c r="F312" s="14"/>
      <c r="G312" s="77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6:17" ht="12.75">
      <c r="F313" s="14"/>
      <c r="G313" s="77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6:17" ht="12.75">
      <c r="F314" s="14"/>
      <c r="G314" s="77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6:17" ht="12.75">
      <c r="F315" s="14"/>
      <c r="G315" s="77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</sheetData>
  <mergeCells count="6">
    <mergeCell ref="D140:AJ140"/>
    <mergeCell ref="D143:O143"/>
    <mergeCell ref="D1:K1"/>
    <mergeCell ref="D2:J2"/>
    <mergeCell ref="D3:J3"/>
    <mergeCell ref="D4:J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3"/>
  <sheetViews>
    <sheetView workbookViewId="0" topLeftCell="A117">
      <selection activeCell="D133" sqref="D133"/>
    </sheetView>
  </sheetViews>
  <sheetFormatPr defaultColWidth="9.140625" defaultRowHeight="12.75"/>
  <cols>
    <col min="1" max="1" width="5.28125" style="92" customWidth="1"/>
    <col min="2" max="2" width="5.7109375" style="92" customWidth="1"/>
    <col min="3" max="3" width="5.421875" style="91" customWidth="1"/>
    <col min="4" max="4" width="61.28125" style="91" customWidth="1"/>
    <col min="5" max="5" width="7.28125" style="0" hidden="1" customWidth="1"/>
    <col min="6" max="6" width="10.57421875" style="0" customWidth="1"/>
    <col min="7" max="7" width="10.140625" style="79" hidden="1" customWidth="1"/>
  </cols>
  <sheetData>
    <row r="1" spans="4:11" ht="15.75">
      <c r="D1" s="129" t="s">
        <v>255</v>
      </c>
      <c r="E1" s="130"/>
      <c r="F1" s="130"/>
      <c r="G1" s="128"/>
      <c r="H1" s="128"/>
      <c r="I1" s="128"/>
      <c r="J1" s="128"/>
      <c r="K1" s="128"/>
    </row>
    <row r="2" spans="4:10" ht="15.75">
      <c r="D2" s="129" t="s">
        <v>262</v>
      </c>
      <c r="E2" s="130"/>
      <c r="F2" s="130"/>
      <c r="G2" s="128"/>
      <c r="H2" s="128"/>
      <c r="I2" s="128"/>
      <c r="J2" s="128"/>
    </row>
    <row r="3" spans="4:10" ht="15.75">
      <c r="D3" s="129" t="s">
        <v>247</v>
      </c>
      <c r="E3" s="130"/>
      <c r="F3" s="130"/>
      <c r="G3" s="128"/>
      <c r="H3" s="128"/>
      <c r="I3" s="128"/>
      <c r="J3" s="128"/>
    </row>
    <row r="4" spans="4:10" ht="15.75">
      <c r="D4" s="129" t="s">
        <v>248</v>
      </c>
      <c r="E4" s="130"/>
      <c r="F4" s="130"/>
      <c r="G4" s="128"/>
      <c r="H4" s="128"/>
      <c r="I4" s="128"/>
      <c r="J4" s="128"/>
    </row>
    <row r="7" spans="3:7" ht="15.75">
      <c r="C7" s="92"/>
      <c r="D7" s="104" t="s">
        <v>253</v>
      </c>
      <c r="E7" s="29"/>
      <c r="F7" s="29"/>
      <c r="G7" s="78"/>
    </row>
    <row r="8" spans="3:7" ht="12.75">
      <c r="C8" s="92"/>
      <c r="D8" s="92"/>
      <c r="E8" s="29"/>
      <c r="F8" s="29"/>
      <c r="G8" s="78"/>
    </row>
    <row r="9" spans="1:7" ht="42.75">
      <c r="A9" s="96" t="s">
        <v>1</v>
      </c>
      <c r="B9" s="97" t="s">
        <v>219</v>
      </c>
      <c r="C9" s="97" t="s">
        <v>221</v>
      </c>
      <c r="D9" s="105" t="s">
        <v>4</v>
      </c>
      <c r="E9" s="89" t="s">
        <v>222</v>
      </c>
      <c r="F9" s="90" t="s">
        <v>254</v>
      </c>
      <c r="G9" s="98" t="s">
        <v>245</v>
      </c>
    </row>
    <row r="10" spans="1:30" ht="14.25">
      <c r="A10" s="99" t="s">
        <v>5</v>
      </c>
      <c r="B10" s="99"/>
      <c r="C10" s="100"/>
      <c r="D10" s="95" t="s">
        <v>6</v>
      </c>
      <c r="E10" s="74">
        <f>E11+E18</f>
        <v>891720</v>
      </c>
      <c r="F10" s="74">
        <f>F11+F18</f>
        <v>2021980</v>
      </c>
      <c r="G10" s="101">
        <f>F10*100/E10</f>
        <v>226.750549499843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15">
      <c r="A11" s="102"/>
      <c r="B11" s="102" t="s">
        <v>7</v>
      </c>
      <c r="C11" s="103"/>
      <c r="D11" s="94" t="s">
        <v>131</v>
      </c>
      <c r="E11" s="106">
        <f>SUM(E12:E15)</f>
        <v>878870</v>
      </c>
      <c r="F11" s="106">
        <f>SUM(F12:F17)</f>
        <v>2010980</v>
      </c>
      <c r="G11" s="107">
        <f aca="true" t="shared" si="0" ref="G11:G76">F11*100/E11</f>
        <v>228.81427287312115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5">
      <c r="A12" s="102"/>
      <c r="B12" s="102"/>
      <c r="C12" s="103">
        <v>6050</v>
      </c>
      <c r="D12" s="94" t="s">
        <v>132</v>
      </c>
      <c r="E12" s="106">
        <v>75000</v>
      </c>
      <c r="F12" s="106">
        <v>10980</v>
      </c>
      <c r="G12" s="107">
        <f t="shared" si="0"/>
        <v>14.64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45" hidden="1">
      <c r="A13" s="102"/>
      <c r="B13" s="102"/>
      <c r="C13" s="103">
        <v>6052</v>
      </c>
      <c r="D13" s="94" t="s">
        <v>133</v>
      </c>
      <c r="E13" s="106">
        <v>631000</v>
      </c>
      <c r="F13" s="106">
        <v>0</v>
      </c>
      <c r="G13" s="107">
        <f t="shared" si="0"/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45.75" customHeight="1" hidden="1">
      <c r="A14" s="102"/>
      <c r="B14" s="102"/>
      <c r="C14" s="103">
        <v>6051</v>
      </c>
      <c r="D14" s="94" t="s">
        <v>134</v>
      </c>
      <c r="E14" s="106">
        <v>152675</v>
      </c>
      <c r="F14" s="106">
        <v>0</v>
      </c>
      <c r="G14" s="107">
        <f t="shared" si="0"/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45" hidden="1">
      <c r="A15" s="102"/>
      <c r="B15" s="102"/>
      <c r="C15" s="103">
        <v>6052</v>
      </c>
      <c r="D15" s="94" t="s">
        <v>133</v>
      </c>
      <c r="E15" s="106">
        <v>20195</v>
      </c>
      <c r="F15" s="106">
        <v>0</v>
      </c>
      <c r="G15" s="107">
        <f t="shared" si="0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46.5" customHeight="1">
      <c r="A16" s="102"/>
      <c r="B16" s="102"/>
      <c r="C16" s="103">
        <v>6058</v>
      </c>
      <c r="D16" s="94" t="s">
        <v>144</v>
      </c>
      <c r="E16" s="106"/>
      <c r="F16" s="106">
        <v>1500000</v>
      </c>
      <c r="G16" s="107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62.25" customHeight="1">
      <c r="A17" s="102"/>
      <c r="B17" s="102"/>
      <c r="C17" s="103">
        <v>6059</v>
      </c>
      <c r="D17" s="94" t="s">
        <v>145</v>
      </c>
      <c r="E17" s="106"/>
      <c r="F17" s="106">
        <v>500000</v>
      </c>
      <c r="G17" s="10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5">
      <c r="A18" s="102"/>
      <c r="B18" s="102" t="s">
        <v>220</v>
      </c>
      <c r="C18" s="103"/>
      <c r="D18" s="94" t="s">
        <v>135</v>
      </c>
      <c r="E18" s="106">
        <f>E19</f>
        <v>12850</v>
      </c>
      <c r="F18" s="106">
        <f>F19</f>
        <v>11000</v>
      </c>
      <c r="G18" s="107">
        <f t="shared" si="0"/>
        <v>85.60311284046692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32.25" customHeight="1">
      <c r="A19" s="103"/>
      <c r="B19" s="103"/>
      <c r="C19" s="103">
        <v>2850</v>
      </c>
      <c r="D19" s="94" t="s">
        <v>136</v>
      </c>
      <c r="E19" s="106">
        <v>12850</v>
      </c>
      <c r="F19" s="106">
        <v>11000</v>
      </c>
      <c r="G19" s="107">
        <f t="shared" si="0"/>
        <v>85.60311284046692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4.25">
      <c r="A20" s="100">
        <v>600</v>
      </c>
      <c r="B20" s="100"/>
      <c r="C20" s="100"/>
      <c r="D20" s="95" t="s">
        <v>19</v>
      </c>
      <c r="E20" s="117">
        <f>E21+E23+E25</f>
        <v>2295992</v>
      </c>
      <c r="F20" s="117">
        <f>F21+F23+F25</f>
        <v>670760</v>
      </c>
      <c r="G20" s="109">
        <f t="shared" si="0"/>
        <v>29.214387506576678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5" hidden="1">
      <c r="A21" s="103"/>
      <c r="B21" s="103">
        <v>60013</v>
      </c>
      <c r="C21" s="103"/>
      <c r="D21" s="94" t="s">
        <v>137</v>
      </c>
      <c r="E21" s="106">
        <f>E22</f>
        <v>30000</v>
      </c>
      <c r="F21" s="106">
        <f>F22</f>
        <v>0</v>
      </c>
      <c r="G21" s="107">
        <f t="shared" si="0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45.75" customHeight="1" hidden="1">
      <c r="A22" s="103"/>
      <c r="B22" s="103"/>
      <c r="C22" s="103">
        <v>6300</v>
      </c>
      <c r="D22" s="94" t="s">
        <v>138</v>
      </c>
      <c r="E22" s="106">
        <v>30000</v>
      </c>
      <c r="F22" s="106">
        <v>0</v>
      </c>
      <c r="G22" s="107">
        <f t="shared" si="0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5" hidden="1">
      <c r="A23" s="103"/>
      <c r="B23" s="103">
        <v>60014</v>
      </c>
      <c r="C23" s="103"/>
      <c r="D23" s="94" t="s">
        <v>139</v>
      </c>
      <c r="E23" s="106">
        <f>SUM(E24)</f>
        <v>53918</v>
      </c>
      <c r="F23" s="106">
        <f>SUM(F24)</f>
        <v>0</v>
      </c>
      <c r="G23" s="107">
        <f t="shared" si="0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45" hidden="1">
      <c r="A24" s="103"/>
      <c r="B24" s="103"/>
      <c r="C24" s="103">
        <v>6300</v>
      </c>
      <c r="D24" s="94" t="s">
        <v>138</v>
      </c>
      <c r="E24" s="106">
        <v>53918</v>
      </c>
      <c r="F24" s="106">
        <v>0</v>
      </c>
      <c r="G24" s="107">
        <f t="shared" si="0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5">
      <c r="A25" s="103"/>
      <c r="B25" s="103">
        <v>60016</v>
      </c>
      <c r="C25" s="103"/>
      <c r="D25" s="94" t="s">
        <v>20</v>
      </c>
      <c r="E25" s="106">
        <f>SUM(E26:E31)</f>
        <v>2212074</v>
      </c>
      <c r="F25" s="106">
        <f>SUM(F26:F31)</f>
        <v>670760</v>
      </c>
      <c r="G25" s="107">
        <f t="shared" si="0"/>
        <v>30.32267455790358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5">
      <c r="A26" s="103"/>
      <c r="B26" s="103"/>
      <c r="C26" s="103">
        <v>4210</v>
      </c>
      <c r="D26" s="94" t="s">
        <v>140</v>
      </c>
      <c r="E26" s="106">
        <v>73615</v>
      </c>
      <c r="F26" s="106">
        <v>74700</v>
      </c>
      <c r="G26" s="107">
        <f t="shared" si="0"/>
        <v>101.47388439856007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5">
      <c r="A27" s="103"/>
      <c r="B27" s="103"/>
      <c r="C27" s="103">
        <v>4270</v>
      </c>
      <c r="D27" s="94" t="s">
        <v>141</v>
      </c>
      <c r="E27" s="106">
        <v>66820</v>
      </c>
      <c r="F27" s="106">
        <v>67800</v>
      </c>
      <c r="G27" s="107">
        <f t="shared" si="0"/>
        <v>101.46662675845555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15">
      <c r="A28" s="103"/>
      <c r="B28" s="103"/>
      <c r="C28" s="103">
        <v>4300</v>
      </c>
      <c r="D28" s="94" t="s">
        <v>142</v>
      </c>
      <c r="E28" s="106">
        <v>27820</v>
      </c>
      <c r="F28" s="106">
        <v>28260</v>
      </c>
      <c r="G28" s="107">
        <f t="shared" si="0"/>
        <v>101.58159597411934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15">
      <c r="A29" s="103"/>
      <c r="B29" s="103"/>
      <c r="C29" s="103">
        <v>6050</v>
      </c>
      <c r="D29" s="94" t="s">
        <v>143</v>
      </c>
      <c r="E29" s="106">
        <v>1086622</v>
      </c>
      <c r="F29" s="106">
        <v>50000</v>
      </c>
      <c r="G29" s="107">
        <f t="shared" si="0"/>
        <v>4.601416131828731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60" hidden="1">
      <c r="A30" s="103"/>
      <c r="B30" s="103"/>
      <c r="C30" s="103">
        <v>6058</v>
      </c>
      <c r="D30" s="94" t="s">
        <v>144</v>
      </c>
      <c r="E30" s="106">
        <v>680727</v>
      </c>
      <c r="F30" s="106">
        <v>0</v>
      </c>
      <c r="G30" s="107">
        <f t="shared" si="0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60.75" customHeight="1">
      <c r="A31" s="103"/>
      <c r="B31" s="103"/>
      <c r="C31" s="103">
        <v>6059</v>
      </c>
      <c r="D31" s="94" t="s">
        <v>145</v>
      </c>
      <c r="E31" s="106">
        <v>276470</v>
      </c>
      <c r="F31" s="106">
        <v>450000</v>
      </c>
      <c r="G31" s="107">
        <f t="shared" si="0"/>
        <v>162.7663037580931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14.25">
      <c r="A32" s="100">
        <v>630</v>
      </c>
      <c r="B32" s="100"/>
      <c r="C32" s="100"/>
      <c r="D32" s="95" t="s">
        <v>146</v>
      </c>
      <c r="E32" s="117">
        <f>E33</f>
        <v>6000</v>
      </c>
      <c r="F32" s="117">
        <f>F33</f>
        <v>6000</v>
      </c>
      <c r="G32" s="109">
        <f t="shared" si="0"/>
        <v>100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15">
      <c r="A33" s="103"/>
      <c r="B33" s="103">
        <v>63095</v>
      </c>
      <c r="C33" s="103"/>
      <c r="D33" s="94" t="s">
        <v>16</v>
      </c>
      <c r="E33" s="106">
        <f>E34</f>
        <v>6000</v>
      </c>
      <c r="F33" s="106">
        <f>F34</f>
        <v>6000</v>
      </c>
      <c r="G33" s="107">
        <f t="shared" si="0"/>
        <v>100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15">
      <c r="A34" s="103"/>
      <c r="B34" s="103"/>
      <c r="C34" s="103">
        <v>4300</v>
      </c>
      <c r="D34" s="94" t="s">
        <v>142</v>
      </c>
      <c r="E34" s="106">
        <v>6000</v>
      </c>
      <c r="F34" s="106">
        <v>6000</v>
      </c>
      <c r="G34" s="107">
        <f t="shared" si="0"/>
        <v>100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14.25">
      <c r="A35" s="100">
        <v>700</v>
      </c>
      <c r="B35" s="100"/>
      <c r="C35" s="100"/>
      <c r="D35" s="95" t="s">
        <v>32</v>
      </c>
      <c r="E35" s="117">
        <f>E36</f>
        <v>7570</v>
      </c>
      <c r="F35" s="117">
        <f>F36</f>
        <v>6750</v>
      </c>
      <c r="G35" s="109">
        <f t="shared" si="0"/>
        <v>89.16776750330251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16.5" customHeight="1">
      <c r="A36" s="103"/>
      <c r="B36" s="103">
        <v>70004</v>
      </c>
      <c r="C36" s="103"/>
      <c r="D36" s="94" t="s">
        <v>147</v>
      </c>
      <c r="E36" s="106">
        <f>SUM(E37:E40)</f>
        <v>7570</v>
      </c>
      <c r="F36" s="106">
        <f>SUM(F37:F40)</f>
        <v>6750</v>
      </c>
      <c r="G36" s="107">
        <f t="shared" si="0"/>
        <v>89.16776750330251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15">
      <c r="A37" s="103"/>
      <c r="B37" s="103"/>
      <c r="C37" s="103">
        <v>4210</v>
      </c>
      <c r="D37" s="94" t="s">
        <v>140</v>
      </c>
      <c r="E37" s="106">
        <v>1000</v>
      </c>
      <c r="F37" s="106">
        <v>1200</v>
      </c>
      <c r="G37" s="107">
        <f t="shared" si="0"/>
        <v>120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15">
      <c r="A38" s="103"/>
      <c r="B38" s="103"/>
      <c r="C38" s="103">
        <v>4270</v>
      </c>
      <c r="D38" s="94" t="s">
        <v>141</v>
      </c>
      <c r="E38" s="106">
        <v>5000</v>
      </c>
      <c r="F38" s="106">
        <v>5000</v>
      </c>
      <c r="G38" s="107">
        <f t="shared" si="0"/>
        <v>100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5">
      <c r="A39" s="103"/>
      <c r="B39" s="103"/>
      <c r="C39" s="103">
        <v>4300</v>
      </c>
      <c r="D39" s="94" t="s">
        <v>142</v>
      </c>
      <c r="E39" s="106">
        <v>700</v>
      </c>
      <c r="F39" s="106">
        <v>250</v>
      </c>
      <c r="G39" s="107">
        <f t="shared" si="0"/>
        <v>35.714285714285715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15">
      <c r="A40" s="103"/>
      <c r="B40" s="103"/>
      <c r="C40" s="103">
        <v>4430</v>
      </c>
      <c r="D40" s="94" t="s">
        <v>148</v>
      </c>
      <c r="E40" s="106">
        <v>870</v>
      </c>
      <c r="F40" s="106">
        <v>300</v>
      </c>
      <c r="G40" s="107">
        <f t="shared" si="0"/>
        <v>34.48275862068966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14.25">
      <c r="A41" s="100">
        <v>710</v>
      </c>
      <c r="B41" s="100"/>
      <c r="C41" s="100"/>
      <c r="D41" s="95" t="s">
        <v>149</v>
      </c>
      <c r="E41" s="117">
        <f>E42+E44+E46</f>
        <v>79450</v>
      </c>
      <c r="F41" s="117">
        <f>F42+F44+F46</f>
        <v>30000</v>
      </c>
      <c r="G41" s="109">
        <f t="shared" si="0"/>
        <v>37.75959723096287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15" hidden="1">
      <c r="A42" s="103"/>
      <c r="B42" s="103">
        <v>71004</v>
      </c>
      <c r="C42" s="103"/>
      <c r="D42" s="94" t="s">
        <v>150</v>
      </c>
      <c r="E42" s="106">
        <f>E43</f>
        <v>48000</v>
      </c>
      <c r="F42" s="106">
        <f>F43</f>
        <v>0</v>
      </c>
      <c r="G42" s="107">
        <f t="shared" si="0"/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15" hidden="1">
      <c r="A43" s="103"/>
      <c r="B43" s="103"/>
      <c r="C43" s="103">
        <v>4300</v>
      </c>
      <c r="D43" s="94" t="s">
        <v>151</v>
      </c>
      <c r="E43" s="106">
        <v>48000</v>
      </c>
      <c r="F43" s="106">
        <v>0</v>
      </c>
      <c r="G43" s="107">
        <f t="shared" si="0"/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5">
      <c r="A44" s="103"/>
      <c r="B44" s="103">
        <v>71014</v>
      </c>
      <c r="C44" s="103"/>
      <c r="D44" s="94" t="s">
        <v>152</v>
      </c>
      <c r="E44" s="106">
        <f>E45</f>
        <v>20750</v>
      </c>
      <c r="F44" s="106">
        <f>F45</f>
        <v>15000</v>
      </c>
      <c r="G44" s="107">
        <f t="shared" si="0"/>
        <v>72.28915662650603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5">
      <c r="A45" s="103"/>
      <c r="B45" s="103"/>
      <c r="C45" s="103">
        <v>4300</v>
      </c>
      <c r="D45" s="94" t="s">
        <v>142</v>
      </c>
      <c r="E45" s="106">
        <v>20750</v>
      </c>
      <c r="F45" s="106">
        <v>15000</v>
      </c>
      <c r="G45" s="107">
        <f t="shared" si="0"/>
        <v>72.28915662650603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5">
      <c r="A46" s="103"/>
      <c r="B46" s="103">
        <v>71095</v>
      </c>
      <c r="C46" s="103"/>
      <c r="D46" s="94" t="s">
        <v>16</v>
      </c>
      <c r="E46" s="106">
        <f>E47</f>
        <v>10700</v>
      </c>
      <c r="F46" s="106">
        <f>F47</f>
        <v>15000</v>
      </c>
      <c r="G46" s="107">
        <f t="shared" si="0"/>
        <v>140.18691588785046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5">
      <c r="A47" s="103"/>
      <c r="B47" s="103"/>
      <c r="C47" s="103">
        <v>4300</v>
      </c>
      <c r="D47" s="94" t="s">
        <v>142</v>
      </c>
      <c r="E47" s="106">
        <v>10700</v>
      </c>
      <c r="F47" s="106">
        <v>15000</v>
      </c>
      <c r="G47" s="107">
        <f t="shared" si="0"/>
        <v>140.18691588785046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4.25">
      <c r="A48" s="100">
        <v>750</v>
      </c>
      <c r="B48" s="100"/>
      <c r="C48" s="100"/>
      <c r="D48" s="95" t="s">
        <v>42</v>
      </c>
      <c r="E48" s="117">
        <f>E49+E58+E63+E81</f>
        <v>1267410</v>
      </c>
      <c r="F48" s="117">
        <f>F49+F58+F63+F81</f>
        <v>1269510</v>
      </c>
      <c r="G48" s="109">
        <f t="shared" si="0"/>
        <v>100.16569223850215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5">
      <c r="A49" s="103"/>
      <c r="B49" s="103">
        <v>75011</v>
      </c>
      <c r="C49" s="103"/>
      <c r="D49" s="94" t="s">
        <v>43</v>
      </c>
      <c r="E49" s="106">
        <f>SUM(E50:E57)</f>
        <v>40600</v>
      </c>
      <c r="F49" s="106">
        <f>SUM(F50:F57)</f>
        <v>41200</v>
      </c>
      <c r="G49" s="107">
        <f t="shared" si="0"/>
        <v>101.47783251231527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5">
      <c r="A50" s="103"/>
      <c r="B50" s="103"/>
      <c r="C50" s="103">
        <v>4010</v>
      </c>
      <c r="D50" s="94" t="s">
        <v>153</v>
      </c>
      <c r="E50" s="106">
        <v>17505</v>
      </c>
      <c r="F50" s="106">
        <v>24000</v>
      </c>
      <c r="G50" s="107">
        <f t="shared" si="0"/>
        <v>137.10368466152528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15">
      <c r="A51" s="103"/>
      <c r="B51" s="103"/>
      <c r="C51" s="103">
        <v>4040</v>
      </c>
      <c r="D51" s="94" t="s">
        <v>154</v>
      </c>
      <c r="E51" s="106">
        <v>1446</v>
      </c>
      <c r="F51" s="106">
        <v>1681</v>
      </c>
      <c r="G51" s="107">
        <f t="shared" si="0"/>
        <v>116.25172890733057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5">
      <c r="A52" s="103"/>
      <c r="B52" s="103"/>
      <c r="C52" s="103">
        <v>4110</v>
      </c>
      <c r="D52" s="94" t="s">
        <v>155</v>
      </c>
      <c r="E52" s="106">
        <v>3265</v>
      </c>
      <c r="F52" s="106">
        <v>4425</v>
      </c>
      <c r="G52" s="107">
        <f t="shared" si="0"/>
        <v>135.5283307810107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15">
      <c r="A53" s="103"/>
      <c r="B53" s="103"/>
      <c r="C53" s="103">
        <v>4120</v>
      </c>
      <c r="D53" s="94" t="s">
        <v>156</v>
      </c>
      <c r="E53" s="106">
        <v>464</v>
      </c>
      <c r="F53" s="106">
        <v>629</v>
      </c>
      <c r="G53" s="107">
        <f t="shared" si="0"/>
        <v>135.56034482758622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15">
      <c r="A54" s="103"/>
      <c r="B54" s="103"/>
      <c r="C54" s="103">
        <v>4210</v>
      </c>
      <c r="D54" s="94" t="s">
        <v>140</v>
      </c>
      <c r="E54" s="106">
        <v>5000</v>
      </c>
      <c r="F54" s="106">
        <v>2000</v>
      </c>
      <c r="G54" s="107">
        <f t="shared" si="0"/>
        <v>40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5">
      <c r="A55" s="103"/>
      <c r="B55" s="103"/>
      <c r="C55" s="103">
        <v>4300</v>
      </c>
      <c r="D55" s="94" t="s">
        <v>142</v>
      </c>
      <c r="E55" s="106">
        <v>10700</v>
      </c>
      <c r="F55" s="106">
        <v>6695</v>
      </c>
      <c r="G55" s="107">
        <f t="shared" si="0"/>
        <v>62.570093457943926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15">
      <c r="A56" s="103"/>
      <c r="B56" s="103"/>
      <c r="C56" s="103">
        <v>4410</v>
      </c>
      <c r="D56" s="94" t="s">
        <v>157</v>
      </c>
      <c r="E56" s="106">
        <v>1500</v>
      </c>
      <c r="F56" s="106">
        <v>1000</v>
      </c>
      <c r="G56" s="107">
        <f t="shared" si="0"/>
        <v>66.66666666666667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16.5" customHeight="1">
      <c r="A57" s="103"/>
      <c r="B57" s="103"/>
      <c r="C57" s="103">
        <v>4440</v>
      </c>
      <c r="D57" s="94" t="s">
        <v>158</v>
      </c>
      <c r="E57" s="106">
        <v>720</v>
      </c>
      <c r="F57" s="106">
        <v>770</v>
      </c>
      <c r="G57" s="107">
        <f t="shared" si="0"/>
        <v>106.94444444444444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5">
      <c r="A58" s="103"/>
      <c r="B58" s="103">
        <v>75022</v>
      </c>
      <c r="C58" s="103"/>
      <c r="D58" s="94" t="s">
        <v>159</v>
      </c>
      <c r="E58" s="106">
        <f>SUM(E59:E62)</f>
        <v>57650</v>
      </c>
      <c r="F58" s="106">
        <f>SUM(F59:F62)</f>
        <v>51600</v>
      </c>
      <c r="G58" s="107">
        <f t="shared" si="0"/>
        <v>89.50563746747615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15">
      <c r="A59" s="103"/>
      <c r="B59" s="103"/>
      <c r="C59" s="103">
        <v>3030</v>
      </c>
      <c r="D59" s="94" t="s">
        <v>160</v>
      </c>
      <c r="E59" s="106">
        <v>42100</v>
      </c>
      <c r="F59" s="106">
        <v>43000</v>
      </c>
      <c r="G59" s="107">
        <f t="shared" si="0"/>
        <v>102.13776722090262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15">
      <c r="A60" s="103"/>
      <c r="B60" s="103"/>
      <c r="C60" s="103">
        <v>4210</v>
      </c>
      <c r="D60" s="94" t="s">
        <v>140</v>
      </c>
      <c r="E60" s="106">
        <v>3050</v>
      </c>
      <c r="F60" s="106">
        <v>3100</v>
      </c>
      <c r="G60" s="107">
        <f t="shared" si="0"/>
        <v>101.63934426229508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15">
      <c r="A61" s="103"/>
      <c r="B61" s="103"/>
      <c r="C61" s="103">
        <v>4300</v>
      </c>
      <c r="D61" s="94" t="s">
        <v>142</v>
      </c>
      <c r="E61" s="106">
        <v>11950</v>
      </c>
      <c r="F61" s="106">
        <v>5000</v>
      </c>
      <c r="G61" s="107">
        <f t="shared" si="0"/>
        <v>41.84100418410042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15">
      <c r="A62" s="103"/>
      <c r="B62" s="103"/>
      <c r="C62" s="103">
        <v>4410</v>
      </c>
      <c r="D62" s="94" t="s">
        <v>157</v>
      </c>
      <c r="E62" s="106">
        <v>550</v>
      </c>
      <c r="F62" s="106">
        <v>500</v>
      </c>
      <c r="G62" s="107">
        <f t="shared" si="0"/>
        <v>90.9090909090909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15">
      <c r="A63" s="103"/>
      <c r="B63" s="103">
        <v>75023</v>
      </c>
      <c r="C63" s="103"/>
      <c r="D63" s="94" t="s">
        <v>48</v>
      </c>
      <c r="E63" s="106">
        <f>SUM(E64:E80)</f>
        <v>1149160</v>
      </c>
      <c r="F63" s="106">
        <f>SUM(F64:F80)</f>
        <v>1156410</v>
      </c>
      <c r="G63" s="107">
        <f t="shared" si="0"/>
        <v>100.63089561070696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15" customHeight="1">
      <c r="A64" s="103"/>
      <c r="B64" s="103"/>
      <c r="C64" s="103">
        <v>3020</v>
      </c>
      <c r="D64" s="94" t="s">
        <v>161</v>
      </c>
      <c r="E64" s="106">
        <v>800</v>
      </c>
      <c r="F64" s="106">
        <v>820</v>
      </c>
      <c r="G64" s="107">
        <f t="shared" si="0"/>
        <v>102.5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15">
      <c r="A65" s="103"/>
      <c r="B65" s="103"/>
      <c r="C65" s="103">
        <v>4010</v>
      </c>
      <c r="D65" s="94" t="s">
        <v>153</v>
      </c>
      <c r="E65" s="106">
        <v>678730</v>
      </c>
      <c r="F65" s="106">
        <v>707320</v>
      </c>
      <c r="G65" s="107">
        <f t="shared" si="0"/>
        <v>104.21227881484538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15">
      <c r="A66" s="103"/>
      <c r="B66" s="103"/>
      <c r="C66" s="103">
        <v>4040</v>
      </c>
      <c r="D66" s="94" t="s">
        <v>154</v>
      </c>
      <c r="E66" s="106">
        <v>41000</v>
      </c>
      <c r="F66" s="106">
        <v>39580</v>
      </c>
      <c r="G66" s="107">
        <f t="shared" si="0"/>
        <v>96.53658536585365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15">
      <c r="A67" s="103"/>
      <c r="B67" s="103"/>
      <c r="C67" s="103">
        <v>4110</v>
      </c>
      <c r="D67" s="94" t="s">
        <v>155</v>
      </c>
      <c r="E67" s="106">
        <v>124300</v>
      </c>
      <c r="F67" s="106">
        <v>125100</v>
      </c>
      <c r="G67" s="107">
        <f t="shared" si="0"/>
        <v>100.64360418342719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15">
      <c r="A68" s="103"/>
      <c r="B68" s="103"/>
      <c r="C68" s="103">
        <v>4120</v>
      </c>
      <c r="D68" s="94" t="s">
        <v>156</v>
      </c>
      <c r="E68" s="106">
        <v>17890</v>
      </c>
      <c r="F68" s="106">
        <v>17800</v>
      </c>
      <c r="G68" s="107">
        <f t="shared" si="0"/>
        <v>99.4969256567915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15">
      <c r="A69" s="103"/>
      <c r="B69" s="103"/>
      <c r="C69" s="103">
        <v>4170</v>
      </c>
      <c r="D69" s="94" t="s">
        <v>162</v>
      </c>
      <c r="E69" s="106">
        <v>1500</v>
      </c>
      <c r="F69" s="106">
        <v>1520</v>
      </c>
      <c r="G69" s="107">
        <f t="shared" si="0"/>
        <v>101.33333333333333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15">
      <c r="A70" s="103"/>
      <c r="B70" s="103"/>
      <c r="C70" s="103">
        <v>4210</v>
      </c>
      <c r="D70" s="94" t="s">
        <v>140</v>
      </c>
      <c r="E70" s="106">
        <v>55000</v>
      </c>
      <c r="F70" s="106">
        <v>55830</v>
      </c>
      <c r="G70" s="107">
        <f t="shared" si="0"/>
        <v>101.50909090909092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5">
      <c r="A71" s="103"/>
      <c r="B71" s="103"/>
      <c r="C71" s="103">
        <v>4260</v>
      </c>
      <c r="D71" s="94" t="s">
        <v>163</v>
      </c>
      <c r="E71" s="106">
        <v>22500</v>
      </c>
      <c r="F71" s="106">
        <v>22840</v>
      </c>
      <c r="G71" s="107">
        <f t="shared" si="0"/>
        <v>101.5111111111111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15">
      <c r="A72" s="103"/>
      <c r="B72" s="103"/>
      <c r="C72" s="103">
        <v>4270</v>
      </c>
      <c r="D72" s="94" t="s">
        <v>141</v>
      </c>
      <c r="E72" s="106">
        <v>18000</v>
      </c>
      <c r="F72" s="106">
        <v>18270</v>
      </c>
      <c r="G72" s="107">
        <f t="shared" si="0"/>
        <v>101.5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15">
      <c r="A73" s="103"/>
      <c r="B73" s="103"/>
      <c r="C73" s="103">
        <v>4280</v>
      </c>
      <c r="D73" s="94" t="s">
        <v>164</v>
      </c>
      <c r="E73" s="106">
        <v>2000</v>
      </c>
      <c r="F73" s="106">
        <v>2030</v>
      </c>
      <c r="G73" s="107">
        <f t="shared" si="0"/>
        <v>101.5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15">
      <c r="A74" s="103"/>
      <c r="B74" s="103"/>
      <c r="C74" s="103">
        <v>4300</v>
      </c>
      <c r="D74" s="94" t="s">
        <v>142</v>
      </c>
      <c r="E74" s="106">
        <v>85000</v>
      </c>
      <c r="F74" s="106">
        <v>86280</v>
      </c>
      <c r="G74" s="107">
        <f t="shared" si="0"/>
        <v>101.50588235294117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15">
      <c r="A75" s="103"/>
      <c r="B75" s="103"/>
      <c r="C75" s="103">
        <v>4350</v>
      </c>
      <c r="D75" s="94" t="s">
        <v>165</v>
      </c>
      <c r="E75" s="106">
        <v>2200</v>
      </c>
      <c r="F75" s="106">
        <v>2230</v>
      </c>
      <c r="G75" s="107">
        <f t="shared" si="0"/>
        <v>101.36363636363636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15">
      <c r="A76" s="103"/>
      <c r="B76" s="103"/>
      <c r="C76" s="103">
        <v>4410</v>
      </c>
      <c r="D76" s="94" t="s">
        <v>157</v>
      </c>
      <c r="E76" s="106">
        <v>8800</v>
      </c>
      <c r="F76" s="106">
        <v>8940</v>
      </c>
      <c r="G76" s="107">
        <f t="shared" si="0"/>
        <v>101.5909090909091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15">
      <c r="A77" s="103"/>
      <c r="B77" s="103"/>
      <c r="C77" s="103">
        <v>4420</v>
      </c>
      <c r="D77" s="94" t="s">
        <v>166</v>
      </c>
      <c r="E77" s="106">
        <v>5500</v>
      </c>
      <c r="F77" s="106">
        <v>5550</v>
      </c>
      <c r="G77" s="107">
        <f aca="true" t="shared" si="1" ref="G77:G143">F77*100/E77</f>
        <v>100.9090909090909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15">
      <c r="A78" s="103"/>
      <c r="B78" s="103"/>
      <c r="C78" s="103">
        <v>4430</v>
      </c>
      <c r="D78" s="94" t="s">
        <v>148</v>
      </c>
      <c r="E78" s="106">
        <v>17400</v>
      </c>
      <c r="F78" s="106">
        <v>17660</v>
      </c>
      <c r="G78" s="107">
        <f t="shared" si="1"/>
        <v>101.49425287356321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6.5" customHeight="1">
      <c r="A79" s="103"/>
      <c r="B79" s="103"/>
      <c r="C79" s="103">
        <v>4440</v>
      </c>
      <c r="D79" s="94" t="s">
        <v>158</v>
      </c>
      <c r="E79" s="106">
        <v>14040</v>
      </c>
      <c r="F79" s="106">
        <v>14640</v>
      </c>
      <c r="G79" s="107">
        <f t="shared" si="1"/>
        <v>104.27350427350427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18" customHeight="1">
      <c r="A80" s="103"/>
      <c r="B80" s="103"/>
      <c r="C80" s="103">
        <v>6060</v>
      </c>
      <c r="D80" s="94" t="s">
        <v>167</v>
      </c>
      <c r="E80" s="106">
        <v>54500</v>
      </c>
      <c r="F80" s="106">
        <v>30000</v>
      </c>
      <c r="G80" s="107">
        <f t="shared" si="1"/>
        <v>55.04587155963303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15">
      <c r="A81" s="103"/>
      <c r="B81" s="103">
        <v>75075</v>
      </c>
      <c r="C81" s="103"/>
      <c r="D81" s="94" t="s">
        <v>168</v>
      </c>
      <c r="E81" s="106">
        <f>SUM(E82:E83)</f>
        <v>20000</v>
      </c>
      <c r="F81" s="106">
        <f>SUM(F82:F83)</f>
        <v>20300</v>
      </c>
      <c r="G81" s="107">
        <f t="shared" si="1"/>
        <v>101.5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15">
      <c r="A82" s="103"/>
      <c r="B82" s="103"/>
      <c r="C82" s="103">
        <v>4210</v>
      </c>
      <c r="D82" s="94" t="s">
        <v>140</v>
      </c>
      <c r="E82" s="106">
        <v>2000</v>
      </c>
      <c r="F82" s="106">
        <v>2030</v>
      </c>
      <c r="G82" s="107">
        <f t="shared" si="1"/>
        <v>101.5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15">
      <c r="A83" s="103"/>
      <c r="B83" s="103"/>
      <c r="C83" s="103">
        <v>4300</v>
      </c>
      <c r="D83" s="94" t="s">
        <v>142</v>
      </c>
      <c r="E83" s="106">
        <v>18000</v>
      </c>
      <c r="F83" s="106">
        <v>18270</v>
      </c>
      <c r="G83" s="107">
        <f t="shared" si="1"/>
        <v>101.5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28.5">
      <c r="A84" s="100">
        <v>751</v>
      </c>
      <c r="B84" s="100"/>
      <c r="C84" s="100"/>
      <c r="D84" s="95" t="s">
        <v>51</v>
      </c>
      <c r="E84" s="117">
        <f>E85+E88+E89</f>
        <v>12880</v>
      </c>
      <c r="F84" s="117">
        <f>F85+F88+F89</f>
        <v>780</v>
      </c>
      <c r="G84" s="109">
        <f t="shared" si="1"/>
        <v>6.055900621118012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5.75" customHeight="1">
      <c r="A85" s="103"/>
      <c r="B85" s="103">
        <v>75101</v>
      </c>
      <c r="C85" s="103"/>
      <c r="D85" s="94" t="s">
        <v>169</v>
      </c>
      <c r="E85" s="106">
        <f>E86+E87</f>
        <v>744</v>
      </c>
      <c r="F85" s="106">
        <f>F86+F87</f>
        <v>780</v>
      </c>
      <c r="G85" s="107">
        <f t="shared" si="1"/>
        <v>104.83870967741936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15">
      <c r="A86" s="103"/>
      <c r="B86" s="103"/>
      <c r="C86" s="103">
        <v>4210</v>
      </c>
      <c r="D86" s="94" t="s">
        <v>140</v>
      </c>
      <c r="E86" s="106">
        <v>100</v>
      </c>
      <c r="F86" s="106">
        <v>100</v>
      </c>
      <c r="G86" s="107">
        <f t="shared" si="1"/>
        <v>100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15">
      <c r="A87" s="103"/>
      <c r="B87" s="103"/>
      <c r="C87" s="103">
        <v>4300</v>
      </c>
      <c r="D87" s="94" t="s">
        <v>142</v>
      </c>
      <c r="E87" s="106">
        <v>644</v>
      </c>
      <c r="F87" s="106">
        <v>680</v>
      </c>
      <c r="G87" s="107">
        <f t="shared" si="1"/>
        <v>105.59006211180125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15">
      <c r="A88" s="103"/>
      <c r="B88" s="103">
        <v>75107</v>
      </c>
      <c r="C88" s="103"/>
      <c r="D88" s="94" t="s">
        <v>239</v>
      </c>
      <c r="E88" s="106">
        <v>5770</v>
      </c>
      <c r="F88" s="106">
        <v>0</v>
      </c>
      <c r="G88" s="107">
        <f t="shared" si="1"/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15">
      <c r="A89" s="103"/>
      <c r="B89" s="103">
        <v>75108</v>
      </c>
      <c r="C89" s="103"/>
      <c r="D89" s="94" t="s">
        <v>55</v>
      </c>
      <c r="E89" s="106">
        <v>6366</v>
      </c>
      <c r="F89" s="106">
        <v>0</v>
      </c>
      <c r="G89" s="107">
        <f t="shared" si="1"/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16.5" customHeight="1">
      <c r="A90" s="100">
        <v>754</v>
      </c>
      <c r="B90" s="100"/>
      <c r="C90" s="100"/>
      <c r="D90" s="95" t="s">
        <v>170</v>
      </c>
      <c r="E90" s="117">
        <f>E91+E101</f>
        <v>110200</v>
      </c>
      <c r="F90" s="117">
        <f>F91+F101</f>
        <v>75010</v>
      </c>
      <c r="G90" s="109">
        <f t="shared" si="1"/>
        <v>68.0671506352087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15">
      <c r="A91" s="103"/>
      <c r="B91" s="103">
        <v>75412</v>
      </c>
      <c r="C91" s="103"/>
      <c r="D91" s="94" t="s">
        <v>171</v>
      </c>
      <c r="E91" s="106">
        <f>SUM(E93:E100)</f>
        <v>109800</v>
      </c>
      <c r="F91" s="106">
        <f>SUM(F93:F100)</f>
        <v>74610</v>
      </c>
      <c r="G91" s="107">
        <f t="shared" si="1"/>
        <v>67.95081967213115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15" hidden="1">
      <c r="A92" s="103"/>
      <c r="B92" s="103"/>
      <c r="C92" s="103"/>
      <c r="D92" s="94" t="s">
        <v>242</v>
      </c>
      <c r="E92" s="106"/>
      <c r="F92" s="106"/>
      <c r="G92" s="10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15">
      <c r="A93" s="103"/>
      <c r="B93" s="103"/>
      <c r="C93" s="103">
        <v>3030</v>
      </c>
      <c r="D93" s="94" t="s">
        <v>160</v>
      </c>
      <c r="E93" s="106">
        <v>7600</v>
      </c>
      <c r="F93" s="106">
        <v>7714</v>
      </c>
      <c r="G93" s="107">
        <f t="shared" si="1"/>
        <v>101.5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15">
      <c r="A94" s="103"/>
      <c r="B94" s="103"/>
      <c r="C94" s="103">
        <v>4170</v>
      </c>
      <c r="D94" s="94" t="s">
        <v>162</v>
      </c>
      <c r="E94" s="106">
        <v>14400</v>
      </c>
      <c r="F94" s="106">
        <v>16100</v>
      </c>
      <c r="G94" s="107">
        <f t="shared" si="1"/>
        <v>111.80555555555556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15">
      <c r="A95" s="103"/>
      <c r="B95" s="103"/>
      <c r="C95" s="103">
        <v>4210</v>
      </c>
      <c r="D95" s="94" t="s">
        <v>140</v>
      </c>
      <c r="E95" s="106">
        <v>39130</v>
      </c>
      <c r="F95" s="106">
        <v>20036</v>
      </c>
      <c r="G95" s="107">
        <f t="shared" si="1"/>
        <v>51.203680040889346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5">
      <c r="A96" s="103"/>
      <c r="B96" s="103"/>
      <c r="C96" s="103">
        <v>4260</v>
      </c>
      <c r="D96" s="94" t="s">
        <v>163</v>
      </c>
      <c r="E96" s="106">
        <v>11000</v>
      </c>
      <c r="F96" s="106">
        <v>11160</v>
      </c>
      <c r="G96" s="107">
        <f t="shared" si="1"/>
        <v>101.45454545454545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15">
      <c r="A97" s="103"/>
      <c r="B97" s="103"/>
      <c r="C97" s="103">
        <v>4270</v>
      </c>
      <c r="D97" s="94" t="s">
        <v>141</v>
      </c>
      <c r="E97" s="106">
        <v>3500</v>
      </c>
      <c r="F97" s="106">
        <v>3500</v>
      </c>
      <c r="G97" s="107">
        <f t="shared" si="1"/>
        <v>100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15">
      <c r="A98" s="103"/>
      <c r="B98" s="103"/>
      <c r="C98" s="103">
        <v>4300</v>
      </c>
      <c r="D98" s="94" t="s">
        <v>142</v>
      </c>
      <c r="E98" s="106">
        <v>7080</v>
      </c>
      <c r="F98" s="106">
        <v>8000</v>
      </c>
      <c r="G98" s="107">
        <f t="shared" si="1"/>
        <v>112.99435028248588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15">
      <c r="A99" s="103"/>
      <c r="B99" s="103"/>
      <c r="C99" s="103">
        <v>4430</v>
      </c>
      <c r="D99" s="94" t="s">
        <v>148</v>
      </c>
      <c r="E99" s="106">
        <v>8090</v>
      </c>
      <c r="F99" s="106">
        <v>8100</v>
      </c>
      <c r="G99" s="107">
        <f t="shared" si="1"/>
        <v>100.12360939431397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17.25" customHeight="1" hidden="1">
      <c r="A100" s="103"/>
      <c r="B100" s="103"/>
      <c r="C100" s="103">
        <v>6060</v>
      </c>
      <c r="D100" s="94" t="s">
        <v>167</v>
      </c>
      <c r="E100" s="106">
        <v>19000</v>
      </c>
      <c r="F100" s="106">
        <v>0</v>
      </c>
      <c r="G100" s="107">
        <f t="shared" si="1"/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15">
      <c r="A101" s="103"/>
      <c r="B101" s="103">
        <v>75414</v>
      </c>
      <c r="C101" s="103"/>
      <c r="D101" s="94" t="s">
        <v>57</v>
      </c>
      <c r="E101" s="106">
        <f>E102</f>
        <v>400</v>
      </c>
      <c r="F101" s="106">
        <f>F102</f>
        <v>400</v>
      </c>
      <c r="G101" s="107">
        <f t="shared" si="1"/>
        <v>100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15">
      <c r="A102" s="103"/>
      <c r="B102" s="103"/>
      <c r="C102" s="103">
        <v>4210</v>
      </c>
      <c r="D102" s="94" t="s">
        <v>140</v>
      </c>
      <c r="E102" s="106">
        <v>400</v>
      </c>
      <c r="F102" s="106">
        <v>400</v>
      </c>
      <c r="G102" s="107">
        <f t="shared" si="1"/>
        <v>100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44.25" customHeight="1">
      <c r="A103" s="100">
        <v>756</v>
      </c>
      <c r="B103" s="100"/>
      <c r="C103" s="100"/>
      <c r="D103" s="95" t="s">
        <v>59</v>
      </c>
      <c r="E103" s="117">
        <f>E104</f>
        <v>38550</v>
      </c>
      <c r="F103" s="117">
        <f>F104</f>
        <v>39120</v>
      </c>
      <c r="G103" s="109">
        <f t="shared" si="1"/>
        <v>101.47859922178988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17.25" customHeight="1">
      <c r="A104" s="103"/>
      <c r="B104" s="103">
        <v>75647</v>
      </c>
      <c r="C104" s="103"/>
      <c r="D104" s="94" t="s">
        <v>172</v>
      </c>
      <c r="E104" s="106">
        <f>SUM(E106:E111)</f>
        <v>38550</v>
      </c>
      <c r="F104" s="106">
        <f>SUM(F105:F111)</f>
        <v>39120</v>
      </c>
      <c r="G104" s="107">
        <f t="shared" si="1"/>
        <v>101.47859922178988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15">
      <c r="A105" s="103"/>
      <c r="B105" s="103"/>
      <c r="C105" s="103">
        <v>4010</v>
      </c>
      <c r="D105" s="94" t="s">
        <v>153</v>
      </c>
      <c r="E105" s="106"/>
      <c r="F105" s="106">
        <v>1600</v>
      </c>
      <c r="G105" s="118" t="s">
        <v>246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15">
      <c r="A106" s="103"/>
      <c r="B106" s="103"/>
      <c r="C106" s="103">
        <v>4100</v>
      </c>
      <c r="D106" s="94" t="s">
        <v>173</v>
      </c>
      <c r="E106" s="106">
        <v>14300</v>
      </c>
      <c r="F106" s="106">
        <v>12400</v>
      </c>
      <c r="G106" s="118">
        <f>F106*100/E106</f>
        <v>86.7132867132867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15">
      <c r="A107" s="103"/>
      <c r="B107" s="103"/>
      <c r="C107" s="103">
        <v>4110</v>
      </c>
      <c r="D107" s="94" t="s">
        <v>155</v>
      </c>
      <c r="E107" s="106"/>
      <c r="F107" s="106">
        <v>431</v>
      </c>
      <c r="G107" s="118" t="s">
        <v>246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15">
      <c r="A108" s="103"/>
      <c r="B108" s="103"/>
      <c r="C108" s="103">
        <v>4120</v>
      </c>
      <c r="D108" s="94" t="s">
        <v>156</v>
      </c>
      <c r="E108" s="106"/>
      <c r="F108" s="106">
        <v>39</v>
      </c>
      <c r="G108" s="118" t="s">
        <v>246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15">
      <c r="A109" s="103"/>
      <c r="B109" s="103"/>
      <c r="C109" s="103">
        <v>4210</v>
      </c>
      <c r="D109" s="94" t="s">
        <v>140</v>
      </c>
      <c r="E109" s="106">
        <v>530</v>
      </c>
      <c r="F109" s="106">
        <v>550</v>
      </c>
      <c r="G109" s="107">
        <f t="shared" si="1"/>
        <v>103.77358490566037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15">
      <c r="A110" s="103"/>
      <c r="B110" s="103"/>
      <c r="C110" s="103">
        <v>4300</v>
      </c>
      <c r="D110" s="94" t="s">
        <v>142</v>
      </c>
      <c r="E110" s="106">
        <v>23120</v>
      </c>
      <c r="F110" s="106">
        <v>23500</v>
      </c>
      <c r="G110" s="107">
        <f t="shared" si="1"/>
        <v>101.64359861591696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5">
      <c r="A111" s="103"/>
      <c r="B111" s="103"/>
      <c r="C111" s="103">
        <v>4430</v>
      </c>
      <c r="D111" s="94" t="s">
        <v>148</v>
      </c>
      <c r="E111" s="106">
        <v>600</v>
      </c>
      <c r="F111" s="106">
        <v>600</v>
      </c>
      <c r="G111" s="107">
        <f t="shared" si="1"/>
        <v>100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14.25">
      <c r="A112" s="100">
        <v>757</v>
      </c>
      <c r="B112" s="100"/>
      <c r="C112" s="100"/>
      <c r="D112" s="95" t="s">
        <v>174</v>
      </c>
      <c r="E112" s="117">
        <f>E113</f>
        <v>160000</v>
      </c>
      <c r="F112" s="117">
        <f>F113</f>
        <v>250850</v>
      </c>
      <c r="G112" s="109">
        <f t="shared" si="1"/>
        <v>156.78125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30">
      <c r="A113" s="103"/>
      <c r="B113" s="103">
        <v>75702</v>
      </c>
      <c r="C113" s="103"/>
      <c r="D113" s="94" t="s">
        <v>175</v>
      </c>
      <c r="E113" s="106">
        <f>SUM(E114:E115)</f>
        <v>160000</v>
      </c>
      <c r="F113" s="106">
        <f>F115+F116</f>
        <v>250850</v>
      </c>
      <c r="G113" s="107">
        <f t="shared" si="1"/>
        <v>156.78125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15" hidden="1">
      <c r="A114" s="103"/>
      <c r="B114" s="103"/>
      <c r="C114" s="103">
        <v>8010</v>
      </c>
      <c r="D114" s="94" t="s">
        <v>176</v>
      </c>
      <c r="E114" s="106">
        <v>42400</v>
      </c>
      <c r="F114" s="106">
        <v>0</v>
      </c>
      <c r="G114" s="107">
        <f t="shared" si="1"/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32.25" customHeight="1">
      <c r="A115" s="103"/>
      <c r="B115" s="103"/>
      <c r="C115" s="103">
        <v>8070</v>
      </c>
      <c r="D115" s="94" t="s">
        <v>177</v>
      </c>
      <c r="E115" s="106">
        <v>117600</v>
      </c>
      <c r="F115" s="106">
        <v>175850</v>
      </c>
      <c r="G115" s="107">
        <f t="shared" si="1"/>
        <v>149.53231292517006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54.75" customHeight="1">
      <c r="A116" s="103"/>
      <c r="B116" s="103"/>
      <c r="C116" s="103">
        <v>8079</v>
      </c>
      <c r="D116" s="94" t="s">
        <v>263</v>
      </c>
      <c r="E116" s="106"/>
      <c r="F116" s="106">
        <v>75000</v>
      </c>
      <c r="G116" s="10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14.25">
      <c r="A117" s="100">
        <v>758</v>
      </c>
      <c r="B117" s="100"/>
      <c r="C117" s="100"/>
      <c r="D117" s="95" t="s">
        <v>99</v>
      </c>
      <c r="E117" s="117">
        <f>E118</f>
        <v>52430</v>
      </c>
      <c r="F117" s="117">
        <f>F118</f>
        <v>100000</v>
      </c>
      <c r="G117" s="109">
        <f t="shared" si="1"/>
        <v>190.7304978065993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15">
      <c r="A118" s="103"/>
      <c r="B118" s="103">
        <v>75818</v>
      </c>
      <c r="C118" s="103"/>
      <c r="D118" s="94" t="s">
        <v>178</v>
      </c>
      <c r="E118" s="106">
        <f>E119</f>
        <v>52430</v>
      </c>
      <c r="F118" s="106">
        <v>100000</v>
      </c>
      <c r="G118" s="107">
        <f t="shared" si="1"/>
        <v>190.7304978065993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15">
      <c r="A119" s="103"/>
      <c r="B119" s="103"/>
      <c r="C119" s="103">
        <v>4810</v>
      </c>
      <c r="D119" s="94" t="s">
        <v>179</v>
      </c>
      <c r="E119" s="106">
        <v>52430</v>
      </c>
      <c r="F119" s="106">
        <v>100000</v>
      </c>
      <c r="G119" s="107">
        <f t="shared" si="1"/>
        <v>190.7304978065993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14.25">
      <c r="A120" s="100">
        <v>801</v>
      </c>
      <c r="B120" s="100"/>
      <c r="C120" s="100"/>
      <c r="D120" s="95" t="s">
        <v>107</v>
      </c>
      <c r="E120" s="117">
        <f>E121+E144+E161+E178+E181+E184</f>
        <v>5063561</v>
      </c>
      <c r="F120" s="117">
        <f>F121+F144+F161+F178+F181+F184</f>
        <v>5606689</v>
      </c>
      <c r="G120" s="109">
        <f t="shared" si="1"/>
        <v>110.72620632001866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15">
      <c r="A121" s="103"/>
      <c r="B121" s="103">
        <v>80101</v>
      </c>
      <c r="C121" s="103"/>
      <c r="D121" s="94" t="s">
        <v>108</v>
      </c>
      <c r="E121" s="106">
        <f>SUM(E122:E143)</f>
        <v>3078907</v>
      </c>
      <c r="F121" s="106">
        <f>SUM(F122:F143)</f>
        <v>3457058</v>
      </c>
      <c r="G121" s="107">
        <f t="shared" si="1"/>
        <v>112.28198838094168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29.25" customHeight="1">
      <c r="A122" s="103"/>
      <c r="B122" s="103"/>
      <c r="C122" s="103">
        <v>2820</v>
      </c>
      <c r="D122" s="94" t="s">
        <v>180</v>
      </c>
      <c r="E122" s="106">
        <v>467500</v>
      </c>
      <c r="F122" s="106">
        <v>463000</v>
      </c>
      <c r="G122" s="107">
        <f t="shared" si="1"/>
        <v>99.03743315508021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16.5" customHeight="1">
      <c r="A123" s="103"/>
      <c r="B123" s="103"/>
      <c r="C123" s="103">
        <v>3020</v>
      </c>
      <c r="D123" s="94" t="s">
        <v>161</v>
      </c>
      <c r="E123" s="106">
        <v>114292</v>
      </c>
      <c r="F123" s="106">
        <v>115141</v>
      </c>
      <c r="G123" s="107">
        <f t="shared" si="1"/>
        <v>100.74283414412207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15" hidden="1">
      <c r="A124" s="103"/>
      <c r="B124" s="103"/>
      <c r="C124" s="103">
        <v>3260</v>
      </c>
      <c r="D124" s="94" t="s">
        <v>182</v>
      </c>
      <c r="E124" s="106">
        <v>2732</v>
      </c>
      <c r="F124" s="106">
        <v>0</v>
      </c>
      <c r="G124" s="107">
        <f t="shared" si="1"/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15">
      <c r="A125" s="103"/>
      <c r="B125" s="103"/>
      <c r="C125" s="103">
        <v>4010</v>
      </c>
      <c r="D125" s="94" t="s">
        <v>153</v>
      </c>
      <c r="E125" s="106">
        <v>1197831</v>
      </c>
      <c r="F125" s="106">
        <v>1279082</v>
      </c>
      <c r="G125" s="107">
        <f t="shared" si="1"/>
        <v>106.78317725956333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15">
      <c r="A126" s="103"/>
      <c r="B126" s="103"/>
      <c r="C126" s="103">
        <v>4040</v>
      </c>
      <c r="D126" s="94" t="s">
        <v>154</v>
      </c>
      <c r="E126" s="106">
        <v>103579</v>
      </c>
      <c r="F126" s="106">
        <v>101814</v>
      </c>
      <c r="G126" s="107">
        <f t="shared" si="1"/>
        <v>98.29598663821817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15">
      <c r="A127" s="103"/>
      <c r="B127" s="103"/>
      <c r="C127" s="103">
        <v>4110</v>
      </c>
      <c r="D127" s="94" t="s">
        <v>155</v>
      </c>
      <c r="E127" s="106">
        <v>252245</v>
      </c>
      <c r="F127" s="106">
        <v>268002</v>
      </c>
      <c r="G127" s="107">
        <f t="shared" si="1"/>
        <v>106.24670459275704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15">
      <c r="A128" s="103"/>
      <c r="B128" s="103"/>
      <c r="C128" s="103">
        <v>4120</v>
      </c>
      <c r="D128" s="94" t="s">
        <v>156</v>
      </c>
      <c r="E128" s="106">
        <v>34353</v>
      </c>
      <c r="F128" s="106">
        <v>36498</v>
      </c>
      <c r="G128" s="107">
        <f t="shared" si="1"/>
        <v>106.24399615754082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18" customHeight="1">
      <c r="A129" s="103"/>
      <c r="B129" s="103"/>
      <c r="C129" s="103">
        <v>4140</v>
      </c>
      <c r="D129" s="94" t="s">
        <v>183</v>
      </c>
      <c r="E129" s="106">
        <v>1346</v>
      </c>
      <c r="F129" s="106">
        <v>7448</v>
      </c>
      <c r="G129" s="107">
        <f t="shared" si="1"/>
        <v>553.3432392273403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15">
      <c r="A130" s="103"/>
      <c r="B130" s="103"/>
      <c r="C130" s="103">
        <v>4170</v>
      </c>
      <c r="D130" s="94" t="s">
        <v>162</v>
      </c>
      <c r="E130" s="106">
        <v>10000</v>
      </c>
      <c r="F130" s="119">
        <v>10150</v>
      </c>
      <c r="G130" s="107">
        <f>F129*100/E130</f>
        <v>74.48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15">
      <c r="A131" s="103"/>
      <c r="B131" s="103"/>
      <c r="C131" s="103">
        <v>4210</v>
      </c>
      <c r="D131" s="94" t="s">
        <v>140</v>
      </c>
      <c r="E131" s="106">
        <v>93326</v>
      </c>
      <c r="F131" s="106">
        <v>82454</v>
      </c>
      <c r="G131" s="107">
        <f t="shared" si="1"/>
        <v>88.35051325461286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14.25" customHeight="1">
      <c r="A132" s="103"/>
      <c r="B132" s="103"/>
      <c r="C132" s="103">
        <v>4240</v>
      </c>
      <c r="D132" s="94" t="s">
        <v>184</v>
      </c>
      <c r="E132" s="106">
        <v>9534</v>
      </c>
      <c r="F132" s="106">
        <v>9676</v>
      </c>
      <c r="G132" s="107">
        <f t="shared" si="1"/>
        <v>101.48940633522132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15">
      <c r="A133" s="103"/>
      <c r="B133" s="103"/>
      <c r="C133" s="103">
        <v>4260</v>
      </c>
      <c r="D133" s="94" t="s">
        <v>163</v>
      </c>
      <c r="E133" s="106">
        <v>72988</v>
      </c>
      <c r="F133" s="106">
        <v>68001</v>
      </c>
      <c r="G133" s="107">
        <f t="shared" si="1"/>
        <v>93.16736997862662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15">
      <c r="A134" s="103"/>
      <c r="B134" s="103"/>
      <c r="C134" s="103">
        <v>4270</v>
      </c>
      <c r="D134" s="94" t="s">
        <v>141</v>
      </c>
      <c r="E134" s="106">
        <v>436533</v>
      </c>
      <c r="F134" s="106">
        <v>261155</v>
      </c>
      <c r="G134" s="107">
        <f t="shared" si="1"/>
        <v>59.82480133231623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31.5" customHeight="1" hidden="1">
      <c r="A135" s="103"/>
      <c r="B135" s="103"/>
      <c r="C135" s="103">
        <v>4274</v>
      </c>
      <c r="D135" s="94" t="s">
        <v>185</v>
      </c>
      <c r="E135" s="106">
        <v>32000</v>
      </c>
      <c r="F135" s="106">
        <v>0</v>
      </c>
      <c r="G135" s="107">
        <f t="shared" si="1"/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15">
      <c r="A136" s="103"/>
      <c r="B136" s="103"/>
      <c r="C136" s="103">
        <v>4280</v>
      </c>
      <c r="D136" s="94" t="s">
        <v>164</v>
      </c>
      <c r="E136" s="106">
        <v>3324</v>
      </c>
      <c r="F136" s="106">
        <v>3373</v>
      </c>
      <c r="G136" s="107">
        <f t="shared" si="1"/>
        <v>101.47412755716005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15">
      <c r="A137" s="103"/>
      <c r="B137" s="103"/>
      <c r="C137" s="103">
        <v>4300</v>
      </c>
      <c r="D137" s="94" t="s">
        <v>142</v>
      </c>
      <c r="E137" s="106">
        <v>34265</v>
      </c>
      <c r="F137" s="106">
        <v>34778</v>
      </c>
      <c r="G137" s="107">
        <f t="shared" si="1"/>
        <v>101.4971545308624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15">
      <c r="A138" s="103"/>
      <c r="B138" s="103"/>
      <c r="C138" s="103">
        <v>4350</v>
      </c>
      <c r="D138" s="94" t="s">
        <v>165</v>
      </c>
      <c r="E138" s="106">
        <v>2990</v>
      </c>
      <c r="F138" s="106">
        <v>3034</v>
      </c>
      <c r="G138" s="107">
        <f t="shared" si="1"/>
        <v>101.47157190635451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15">
      <c r="A139" s="103"/>
      <c r="B139" s="103"/>
      <c r="C139" s="103">
        <v>4410</v>
      </c>
      <c r="D139" s="94" t="s">
        <v>157</v>
      </c>
      <c r="E139" s="106">
        <v>3734</v>
      </c>
      <c r="F139" s="106">
        <v>3790</v>
      </c>
      <c r="G139" s="107">
        <f t="shared" si="1"/>
        <v>101.49973219068023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5">
      <c r="A140" s="103"/>
      <c r="B140" s="103"/>
      <c r="C140" s="103">
        <v>4430</v>
      </c>
      <c r="D140" s="94" t="s">
        <v>148</v>
      </c>
      <c r="E140" s="106">
        <v>3493</v>
      </c>
      <c r="F140" s="106">
        <v>3545</v>
      </c>
      <c r="G140" s="107">
        <f t="shared" si="1"/>
        <v>101.48869166905239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15.75" customHeight="1">
      <c r="A141" s="103"/>
      <c r="B141" s="103"/>
      <c r="C141" s="103">
        <v>4440</v>
      </c>
      <c r="D141" s="94" t="s">
        <v>158</v>
      </c>
      <c r="E141" s="106">
        <v>72842</v>
      </c>
      <c r="F141" s="106">
        <v>82291</v>
      </c>
      <c r="G141" s="107">
        <f t="shared" si="1"/>
        <v>112.97191180912111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15">
      <c r="A142" s="103"/>
      <c r="B142" s="103"/>
      <c r="C142" s="103">
        <v>4810</v>
      </c>
      <c r="D142" s="94" t="s">
        <v>179</v>
      </c>
      <c r="E142" s="106">
        <v>0</v>
      </c>
      <c r="F142" s="106">
        <v>6170</v>
      </c>
      <c r="G142" s="118" t="s">
        <v>246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15">
      <c r="A143" s="103"/>
      <c r="B143" s="103"/>
      <c r="C143" s="103">
        <v>6050</v>
      </c>
      <c r="D143" s="94" t="s">
        <v>186</v>
      </c>
      <c r="E143" s="106">
        <v>130000</v>
      </c>
      <c r="F143" s="106">
        <v>617656</v>
      </c>
      <c r="G143" s="107">
        <f t="shared" si="1"/>
        <v>475.12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15">
      <c r="A144" s="103"/>
      <c r="B144" s="103">
        <v>80104</v>
      </c>
      <c r="C144" s="103"/>
      <c r="D144" s="94" t="s">
        <v>113</v>
      </c>
      <c r="E144" s="106">
        <f>SUM(E146:E160)</f>
        <v>619918</v>
      </c>
      <c r="F144" s="106">
        <f>SUM(F145:F160)</f>
        <v>676904</v>
      </c>
      <c r="G144" s="107">
        <f aca="true" t="shared" si="2" ref="G144:G211">F144*100/E144</f>
        <v>109.19250610564623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30">
      <c r="A145" s="103"/>
      <c r="B145" s="103"/>
      <c r="C145" s="103">
        <v>2540</v>
      </c>
      <c r="D145" s="94" t="s">
        <v>243</v>
      </c>
      <c r="E145" s="106">
        <v>0</v>
      </c>
      <c r="F145" s="106">
        <v>31407</v>
      </c>
      <c r="G145" s="118" t="s">
        <v>246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16.5" customHeight="1">
      <c r="A146" s="103"/>
      <c r="B146" s="103"/>
      <c r="C146" s="103">
        <v>3020</v>
      </c>
      <c r="D146" s="94" t="s">
        <v>161</v>
      </c>
      <c r="E146" s="106">
        <v>32342</v>
      </c>
      <c r="F146" s="123">
        <v>33878</v>
      </c>
      <c r="G146" s="107">
        <f>F146*100/E146</f>
        <v>104.74924247109023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15">
      <c r="A147" s="103"/>
      <c r="B147" s="103"/>
      <c r="C147" s="103">
        <v>4010</v>
      </c>
      <c r="D147" s="94" t="s">
        <v>153</v>
      </c>
      <c r="E147" s="106">
        <v>337780</v>
      </c>
      <c r="F147" s="123">
        <v>350900</v>
      </c>
      <c r="G147" s="107">
        <f aca="true" t="shared" si="3" ref="G147:G153">F147*100/E147</f>
        <v>103.88418497246728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15">
      <c r="A148" s="103"/>
      <c r="B148" s="103"/>
      <c r="C148" s="103">
        <v>4040</v>
      </c>
      <c r="D148" s="94" t="s">
        <v>154</v>
      </c>
      <c r="E148" s="106">
        <v>27646</v>
      </c>
      <c r="F148" s="123">
        <v>28710</v>
      </c>
      <c r="G148" s="107">
        <f t="shared" si="3"/>
        <v>103.84865803371193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15">
      <c r="A149" s="103"/>
      <c r="B149" s="103"/>
      <c r="C149" s="103">
        <v>4110</v>
      </c>
      <c r="D149" s="94" t="s">
        <v>155</v>
      </c>
      <c r="E149" s="106">
        <v>71354</v>
      </c>
      <c r="F149" s="123">
        <v>74058</v>
      </c>
      <c r="G149" s="107">
        <f t="shared" si="3"/>
        <v>103.78955629677384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15">
      <c r="A150" s="103"/>
      <c r="B150" s="103"/>
      <c r="C150" s="103">
        <v>4120</v>
      </c>
      <c r="D150" s="94" t="s">
        <v>156</v>
      </c>
      <c r="E150" s="106">
        <v>9717</v>
      </c>
      <c r="F150" s="123">
        <v>10080</v>
      </c>
      <c r="G150" s="107">
        <f t="shared" si="3"/>
        <v>103.7357209015128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15">
      <c r="A151" s="103"/>
      <c r="B151" s="103"/>
      <c r="C151" s="103">
        <v>4170</v>
      </c>
      <c r="D151" s="94" t="s">
        <v>162</v>
      </c>
      <c r="E151" s="106">
        <v>9000</v>
      </c>
      <c r="F151" s="123">
        <v>9135</v>
      </c>
      <c r="G151" s="107">
        <f t="shared" si="3"/>
        <v>101.5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15">
      <c r="A152" s="103"/>
      <c r="B152" s="103"/>
      <c r="C152" s="103">
        <v>4210</v>
      </c>
      <c r="D152" s="94" t="s">
        <v>140</v>
      </c>
      <c r="E152" s="106">
        <v>13563</v>
      </c>
      <c r="F152" s="123">
        <v>13766</v>
      </c>
      <c r="G152" s="107">
        <f t="shared" si="3"/>
        <v>101.49671901496718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15">
      <c r="A153" s="103"/>
      <c r="B153" s="103"/>
      <c r="C153" s="103">
        <v>4220</v>
      </c>
      <c r="D153" s="94" t="s">
        <v>187</v>
      </c>
      <c r="E153" s="106">
        <v>59740</v>
      </c>
      <c r="F153" s="106">
        <v>62800</v>
      </c>
      <c r="G153" s="107">
        <f t="shared" si="3"/>
        <v>105.12219618346167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15">
      <c r="A154" s="103"/>
      <c r="B154" s="103"/>
      <c r="C154" s="103">
        <v>4260</v>
      </c>
      <c r="D154" s="94" t="s">
        <v>163</v>
      </c>
      <c r="E154" s="106">
        <v>18730</v>
      </c>
      <c r="F154" s="106">
        <v>19010</v>
      </c>
      <c r="G154" s="107">
        <f t="shared" si="2"/>
        <v>101.494927923118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15">
      <c r="A155" s="103"/>
      <c r="B155" s="103"/>
      <c r="C155" s="103">
        <v>4270</v>
      </c>
      <c r="D155" s="94" t="s">
        <v>141</v>
      </c>
      <c r="E155" s="106">
        <v>6283</v>
      </c>
      <c r="F155" s="106">
        <v>6378</v>
      </c>
      <c r="G155" s="107">
        <f t="shared" si="2"/>
        <v>101.51201655260226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15">
      <c r="A156" s="103"/>
      <c r="B156" s="103"/>
      <c r="C156" s="103">
        <v>4280</v>
      </c>
      <c r="D156" s="94" t="s">
        <v>164</v>
      </c>
      <c r="E156" s="106">
        <v>1127</v>
      </c>
      <c r="F156" s="106">
        <v>1144</v>
      </c>
      <c r="G156" s="107">
        <f t="shared" si="2"/>
        <v>101.50842945874001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15">
      <c r="A157" s="103"/>
      <c r="B157" s="103"/>
      <c r="C157" s="103">
        <v>4300</v>
      </c>
      <c r="D157" s="94" t="s">
        <v>142</v>
      </c>
      <c r="E157" s="106">
        <v>9850</v>
      </c>
      <c r="F157" s="106">
        <v>10000</v>
      </c>
      <c r="G157" s="107">
        <f t="shared" si="2"/>
        <v>101.5228426395939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15">
      <c r="A158" s="103"/>
      <c r="B158" s="103"/>
      <c r="C158" s="103">
        <v>4410</v>
      </c>
      <c r="D158" s="94" t="s">
        <v>157</v>
      </c>
      <c r="E158" s="106">
        <v>783</v>
      </c>
      <c r="F158" s="106">
        <v>795</v>
      </c>
      <c r="G158" s="107">
        <f t="shared" si="2"/>
        <v>101.53256704980843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15">
      <c r="A159" s="103"/>
      <c r="B159" s="103"/>
      <c r="C159" s="103">
        <v>4430</v>
      </c>
      <c r="D159" s="94" t="s">
        <v>148</v>
      </c>
      <c r="E159" s="106">
        <v>969</v>
      </c>
      <c r="F159" s="106">
        <v>984</v>
      </c>
      <c r="G159" s="107">
        <f t="shared" si="2"/>
        <v>101.54798761609906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15" customHeight="1">
      <c r="A160" s="103"/>
      <c r="B160" s="103"/>
      <c r="C160" s="103">
        <v>4440</v>
      </c>
      <c r="D160" s="94" t="s">
        <v>158</v>
      </c>
      <c r="E160" s="106">
        <v>21034</v>
      </c>
      <c r="F160" s="106">
        <v>23859</v>
      </c>
      <c r="G160" s="107">
        <f t="shared" si="2"/>
        <v>113.43063611295997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15">
      <c r="A161" s="103"/>
      <c r="B161" s="103">
        <v>80110</v>
      </c>
      <c r="C161" s="103"/>
      <c r="D161" s="94" t="s">
        <v>188</v>
      </c>
      <c r="E161" s="106">
        <f>SUM(E162:E177)</f>
        <v>947045</v>
      </c>
      <c r="F161" s="106">
        <f>SUM(F162:F177)</f>
        <v>1016486</v>
      </c>
      <c r="G161" s="107">
        <f t="shared" si="2"/>
        <v>107.33238652862325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16.5" customHeight="1">
      <c r="A162" s="103"/>
      <c r="B162" s="103"/>
      <c r="C162" s="103">
        <v>3020</v>
      </c>
      <c r="D162" s="94" t="s">
        <v>161</v>
      </c>
      <c r="E162" s="106">
        <v>52089</v>
      </c>
      <c r="F162" s="106">
        <v>54559</v>
      </c>
      <c r="G162" s="107">
        <f t="shared" si="2"/>
        <v>104.74188408301177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15">
      <c r="A163" s="103"/>
      <c r="B163" s="103"/>
      <c r="C163" s="103">
        <v>4010</v>
      </c>
      <c r="D163" s="94" t="s">
        <v>153</v>
      </c>
      <c r="E163" s="106">
        <v>586228</v>
      </c>
      <c r="F163" s="106">
        <v>626527</v>
      </c>
      <c r="G163" s="107">
        <f t="shared" si="2"/>
        <v>106.87428781975613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15">
      <c r="A164" s="103"/>
      <c r="B164" s="103"/>
      <c r="C164" s="103">
        <v>4040</v>
      </c>
      <c r="D164" s="94" t="s">
        <v>154</v>
      </c>
      <c r="E164" s="106">
        <v>35765</v>
      </c>
      <c r="F164" s="106">
        <v>49829</v>
      </c>
      <c r="G164" s="107">
        <f t="shared" si="2"/>
        <v>139.32336082762478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15">
      <c r="A165" s="103"/>
      <c r="B165" s="103"/>
      <c r="C165" s="103">
        <v>4110</v>
      </c>
      <c r="D165" s="94" t="s">
        <v>155</v>
      </c>
      <c r="E165" s="106">
        <v>122168</v>
      </c>
      <c r="F165" s="106">
        <v>131010</v>
      </c>
      <c r="G165" s="107">
        <f t="shared" si="2"/>
        <v>107.23757448759086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15">
      <c r="A166" s="103"/>
      <c r="B166" s="103"/>
      <c r="C166" s="103">
        <v>4120</v>
      </c>
      <c r="D166" s="94" t="s">
        <v>156</v>
      </c>
      <c r="E166" s="106">
        <v>16637</v>
      </c>
      <c r="F166" s="106">
        <v>17838</v>
      </c>
      <c r="G166" s="107">
        <f t="shared" si="2"/>
        <v>107.21884955220293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17.25" customHeight="1">
      <c r="A167" s="103"/>
      <c r="B167" s="103"/>
      <c r="C167" s="103">
        <v>4140</v>
      </c>
      <c r="D167" s="94" t="s">
        <v>183</v>
      </c>
      <c r="E167" s="106">
        <v>335</v>
      </c>
      <c r="F167" s="106">
        <v>3641</v>
      </c>
      <c r="G167" s="107">
        <f t="shared" si="2"/>
        <v>1086.865671641791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15">
      <c r="A168" s="103"/>
      <c r="B168" s="103"/>
      <c r="C168" s="103">
        <v>4210</v>
      </c>
      <c r="D168" s="94" t="s">
        <v>140</v>
      </c>
      <c r="E168" s="106">
        <v>22091</v>
      </c>
      <c r="F168" s="106">
        <v>22422</v>
      </c>
      <c r="G168" s="107">
        <f t="shared" si="2"/>
        <v>101.49834774342493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15.75" customHeight="1">
      <c r="A169" s="103"/>
      <c r="B169" s="103"/>
      <c r="C169" s="103">
        <v>4240</v>
      </c>
      <c r="D169" s="94" t="s">
        <v>184</v>
      </c>
      <c r="E169" s="106">
        <v>4038</v>
      </c>
      <c r="F169" s="106">
        <v>4096</v>
      </c>
      <c r="G169" s="107">
        <f t="shared" si="2"/>
        <v>101.43635463100544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15">
      <c r="A170" s="103"/>
      <c r="B170" s="103"/>
      <c r="C170" s="103">
        <v>4260</v>
      </c>
      <c r="D170" s="94" t="s">
        <v>163</v>
      </c>
      <c r="E170" s="106">
        <v>32451</v>
      </c>
      <c r="F170" s="106">
        <v>29636</v>
      </c>
      <c r="G170" s="107">
        <f t="shared" si="2"/>
        <v>91.32538288496502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15">
      <c r="A171" s="103"/>
      <c r="B171" s="103"/>
      <c r="C171" s="103">
        <v>4270</v>
      </c>
      <c r="D171" s="94" t="s">
        <v>141</v>
      </c>
      <c r="E171" s="106">
        <v>5707</v>
      </c>
      <c r="F171" s="106">
        <v>5792</v>
      </c>
      <c r="G171" s="107">
        <f t="shared" si="2"/>
        <v>101.48939898370422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15">
      <c r="A172" s="103"/>
      <c r="B172" s="103"/>
      <c r="C172" s="103">
        <v>4280</v>
      </c>
      <c r="D172" s="94" t="s">
        <v>164</v>
      </c>
      <c r="E172" s="106">
        <v>1385</v>
      </c>
      <c r="F172" s="106">
        <v>1405</v>
      </c>
      <c r="G172" s="107">
        <f t="shared" si="2"/>
        <v>101.44404332129965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15">
      <c r="A173" s="103"/>
      <c r="B173" s="103"/>
      <c r="C173" s="103">
        <v>4300</v>
      </c>
      <c r="D173" s="94" t="s">
        <v>142</v>
      </c>
      <c r="E173" s="106">
        <v>25817</v>
      </c>
      <c r="F173" s="106">
        <v>26204</v>
      </c>
      <c r="G173" s="107">
        <f t="shared" si="2"/>
        <v>101.49901227873107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15">
      <c r="A174" s="103"/>
      <c r="B174" s="103"/>
      <c r="C174" s="103">
        <v>4350</v>
      </c>
      <c r="D174" s="94" t="s">
        <v>165</v>
      </c>
      <c r="E174" s="106">
        <v>1300</v>
      </c>
      <c r="F174" s="106">
        <v>1319</v>
      </c>
      <c r="G174" s="107">
        <f t="shared" si="2"/>
        <v>101.46153846153847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15">
      <c r="A175" s="103"/>
      <c r="B175" s="103"/>
      <c r="C175" s="103">
        <v>4410</v>
      </c>
      <c r="D175" s="94" t="s">
        <v>157</v>
      </c>
      <c r="E175" s="106">
        <v>1799</v>
      </c>
      <c r="F175" s="106">
        <v>1826</v>
      </c>
      <c r="G175" s="107">
        <f t="shared" si="2"/>
        <v>101.50083379655364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15">
      <c r="A176" s="103"/>
      <c r="B176" s="103"/>
      <c r="C176" s="103">
        <v>4430</v>
      </c>
      <c r="D176" s="94" t="s">
        <v>148</v>
      </c>
      <c r="E176" s="106">
        <v>1112</v>
      </c>
      <c r="F176" s="106">
        <v>1128</v>
      </c>
      <c r="G176" s="107">
        <f t="shared" si="2"/>
        <v>101.43884892086331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15" customHeight="1">
      <c r="A177" s="103"/>
      <c r="B177" s="103"/>
      <c r="C177" s="103">
        <v>4440</v>
      </c>
      <c r="D177" s="94" t="s">
        <v>158</v>
      </c>
      <c r="E177" s="106">
        <v>38123</v>
      </c>
      <c r="F177" s="106">
        <v>39254</v>
      </c>
      <c r="G177" s="107">
        <f t="shared" si="2"/>
        <v>102.96671300789549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15">
      <c r="A178" s="103"/>
      <c r="B178" s="103">
        <v>80113</v>
      </c>
      <c r="C178" s="103"/>
      <c r="D178" s="94" t="s">
        <v>189</v>
      </c>
      <c r="E178" s="106">
        <f>SUM(E179:E180)</f>
        <v>278775</v>
      </c>
      <c r="F178" s="106">
        <f>SUM(F179:F180)</f>
        <v>316262</v>
      </c>
      <c r="G178" s="107">
        <f t="shared" si="2"/>
        <v>113.44704510806206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15">
      <c r="A179" s="103"/>
      <c r="B179" s="103"/>
      <c r="C179" s="103">
        <v>4210</v>
      </c>
      <c r="D179" s="94" t="s">
        <v>140</v>
      </c>
      <c r="E179" s="106">
        <v>10600</v>
      </c>
      <c r="F179" s="106">
        <v>22000</v>
      </c>
      <c r="G179" s="107">
        <f t="shared" si="2"/>
        <v>207.54716981132074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15">
      <c r="A180" s="103"/>
      <c r="B180" s="103"/>
      <c r="C180" s="103">
        <v>4300</v>
      </c>
      <c r="D180" s="94" t="s">
        <v>142</v>
      </c>
      <c r="E180" s="106">
        <v>268175</v>
      </c>
      <c r="F180" s="106">
        <v>294262</v>
      </c>
      <c r="G180" s="107">
        <f t="shared" si="2"/>
        <v>109.72760324415027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15">
      <c r="A181" s="103"/>
      <c r="B181" s="103">
        <v>80146</v>
      </c>
      <c r="C181" s="103"/>
      <c r="D181" s="94" t="s">
        <v>190</v>
      </c>
      <c r="E181" s="106">
        <f>E182</f>
        <v>18996</v>
      </c>
      <c r="F181" s="106">
        <f>F182+F183</f>
        <v>20479</v>
      </c>
      <c r="G181" s="107">
        <f t="shared" si="2"/>
        <v>107.80690671720362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15">
      <c r="A182" s="103"/>
      <c r="B182" s="103"/>
      <c r="C182" s="103">
        <v>4300</v>
      </c>
      <c r="D182" s="94" t="s">
        <v>142</v>
      </c>
      <c r="E182" s="106">
        <v>18996</v>
      </c>
      <c r="F182" s="106">
        <v>19479</v>
      </c>
      <c r="G182" s="107">
        <f t="shared" si="2"/>
        <v>102.5426405559065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15">
      <c r="A183" s="103"/>
      <c r="B183" s="103"/>
      <c r="C183" s="103">
        <v>4410</v>
      </c>
      <c r="D183" s="94" t="s">
        <v>157</v>
      </c>
      <c r="E183" s="106"/>
      <c r="F183" s="106">
        <v>1000</v>
      </c>
      <c r="G183" s="10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15">
      <c r="A184" s="103"/>
      <c r="B184" s="103">
        <v>80195</v>
      </c>
      <c r="C184" s="103"/>
      <c r="D184" s="94" t="s">
        <v>16</v>
      </c>
      <c r="E184" s="106">
        <f>SUM(E185:E194)</f>
        <v>119920</v>
      </c>
      <c r="F184" s="106">
        <f>SUM(F185:F194)</f>
        <v>119500</v>
      </c>
      <c r="G184" s="107">
        <f t="shared" si="2"/>
        <v>99.64976651100734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ht="16.5" customHeight="1">
      <c r="A185" s="103"/>
      <c r="B185" s="103"/>
      <c r="C185" s="103">
        <v>3020</v>
      </c>
      <c r="D185" s="94" t="s">
        <v>161</v>
      </c>
      <c r="E185" s="106">
        <v>200</v>
      </c>
      <c r="F185" s="106">
        <v>210</v>
      </c>
      <c r="G185" s="107">
        <f t="shared" si="2"/>
        <v>105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ht="15">
      <c r="A186" s="103"/>
      <c r="B186" s="103"/>
      <c r="C186" s="103">
        <v>4010</v>
      </c>
      <c r="D186" s="94" t="s">
        <v>153</v>
      </c>
      <c r="E186" s="106">
        <v>62500</v>
      </c>
      <c r="F186" s="106">
        <v>64000</v>
      </c>
      <c r="G186" s="107">
        <f t="shared" si="2"/>
        <v>102.4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ht="15">
      <c r="A187" s="103"/>
      <c r="B187" s="103"/>
      <c r="C187" s="103">
        <v>4040</v>
      </c>
      <c r="D187" s="94" t="s">
        <v>154</v>
      </c>
      <c r="E187" s="120" t="s">
        <v>246</v>
      </c>
      <c r="F187" s="106">
        <v>5300</v>
      </c>
      <c r="G187" s="118" t="s">
        <v>246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ht="15">
      <c r="A188" s="103"/>
      <c r="B188" s="103"/>
      <c r="C188" s="103">
        <v>4110</v>
      </c>
      <c r="D188" s="94" t="s">
        <v>155</v>
      </c>
      <c r="E188" s="106">
        <v>10820</v>
      </c>
      <c r="F188" s="106">
        <v>11940</v>
      </c>
      <c r="G188" s="107">
        <f t="shared" si="2"/>
        <v>110.35120147874306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ht="15">
      <c r="A189" s="103"/>
      <c r="B189" s="103"/>
      <c r="C189" s="103">
        <v>4120</v>
      </c>
      <c r="D189" s="94" t="s">
        <v>156</v>
      </c>
      <c r="E189" s="106">
        <v>1540</v>
      </c>
      <c r="F189" s="106">
        <v>1700</v>
      </c>
      <c r="G189" s="107">
        <f t="shared" si="2"/>
        <v>110.3896103896104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ht="15">
      <c r="A190" s="103"/>
      <c r="B190" s="103"/>
      <c r="C190" s="103">
        <v>4170</v>
      </c>
      <c r="D190" s="94" t="s">
        <v>162</v>
      </c>
      <c r="E190" s="106">
        <v>800</v>
      </c>
      <c r="F190" s="106">
        <v>800</v>
      </c>
      <c r="G190" s="107">
        <f t="shared" si="2"/>
        <v>100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ht="15">
      <c r="A191" s="103"/>
      <c r="B191" s="103"/>
      <c r="C191" s="103">
        <v>4210</v>
      </c>
      <c r="D191" s="94" t="s">
        <v>140</v>
      </c>
      <c r="E191" s="106">
        <v>4600</v>
      </c>
      <c r="F191" s="106">
        <v>4700</v>
      </c>
      <c r="G191" s="107">
        <f t="shared" si="2"/>
        <v>102.17391304347827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ht="15">
      <c r="A192" s="103"/>
      <c r="B192" s="103"/>
      <c r="C192" s="103">
        <v>4300</v>
      </c>
      <c r="D192" s="94" t="s">
        <v>142</v>
      </c>
      <c r="E192" s="106">
        <v>10870</v>
      </c>
      <c r="F192" s="106">
        <v>1800</v>
      </c>
      <c r="G192" s="107">
        <f t="shared" si="2"/>
        <v>16.55933762649494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ht="15">
      <c r="A193" s="103"/>
      <c r="B193" s="103"/>
      <c r="C193" s="103">
        <v>4410</v>
      </c>
      <c r="D193" s="94" t="s">
        <v>157</v>
      </c>
      <c r="E193" s="106">
        <v>650</v>
      </c>
      <c r="F193" s="106">
        <v>700</v>
      </c>
      <c r="G193" s="107">
        <f t="shared" si="2"/>
        <v>107.6923076923077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ht="17.25" customHeight="1">
      <c r="A194" s="103"/>
      <c r="B194" s="103"/>
      <c r="C194" s="103">
        <v>4440</v>
      </c>
      <c r="D194" s="94" t="s">
        <v>158</v>
      </c>
      <c r="E194" s="106">
        <v>27940</v>
      </c>
      <c r="F194" s="106">
        <v>28350</v>
      </c>
      <c r="G194" s="107">
        <f t="shared" si="2"/>
        <v>101.46743020758768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ht="14.25">
      <c r="A195" s="100">
        <v>851</v>
      </c>
      <c r="B195" s="100"/>
      <c r="C195" s="100"/>
      <c r="D195" s="95" t="s">
        <v>191</v>
      </c>
      <c r="E195" s="117">
        <f>E196+E202</f>
        <v>134200</v>
      </c>
      <c r="F195" s="117">
        <f>F196+F202</f>
        <v>304200</v>
      </c>
      <c r="G195" s="109">
        <f t="shared" si="2"/>
        <v>226.67660208643815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ht="15">
      <c r="A196" s="103"/>
      <c r="B196" s="103">
        <v>85154</v>
      </c>
      <c r="C196" s="103"/>
      <c r="D196" s="94" t="s">
        <v>192</v>
      </c>
      <c r="E196" s="106">
        <f>SUM(E197:E201)</f>
        <v>84200</v>
      </c>
      <c r="F196" s="106">
        <f>SUM(F197:F201)</f>
        <v>84200</v>
      </c>
      <c r="G196" s="107">
        <f t="shared" si="2"/>
        <v>100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ht="15">
      <c r="A197" s="103"/>
      <c r="B197" s="103"/>
      <c r="C197" s="103">
        <v>4170</v>
      </c>
      <c r="D197" s="94" t="s">
        <v>162</v>
      </c>
      <c r="E197" s="106">
        <v>15400</v>
      </c>
      <c r="F197" s="106">
        <v>15400</v>
      </c>
      <c r="G197" s="107">
        <f t="shared" si="2"/>
        <v>100</v>
      </c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ht="44.25" customHeight="1">
      <c r="A198" s="103"/>
      <c r="B198" s="103"/>
      <c r="C198" s="103">
        <v>2830</v>
      </c>
      <c r="D198" s="94" t="s">
        <v>193</v>
      </c>
      <c r="E198" s="106">
        <v>2000</v>
      </c>
      <c r="F198" s="106">
        <v>2000</v>
      </c>
      <c r="G198" s="107">
        <f t="shared" si="2"/>
        <v>100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ht="15">
      <c r="A199" s="103"/>
      <c r="B199" s="103"/>
      <c r="C199" s="103">
        <v>4210</v>
      </c>
      <c r="D199" s="94" t="s">
        <v>140</v>
      </c>
      <c r="E199" s="106">
        <v>20000</v>
      </c>
      <c r="F199" s="106">
        <v>20000</v>
      </c>
      <c r="G199" s="107">
        <f t="shared" si="2"/>
        <v>100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ht="15">
      <c r="A200" s="103"/>
      <c r="B200" s="103"/>
      <c r="C200" s="103">
        <v>4300</v>
      </c>
      <c r="D200" s="94" t="s">
        <v>142</v>
      </c>
      <c r="E200" s="106">
        <v>45800</v>
      </c>
      <c r="F200" s="106">
        <v>45800</v>
      </c>
      <c r="G200" s="107">
        <f t="shared" si="2"/>
        <v>100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ht="15">
      <c r="A201" s="103"/>
      <c r="B201" s="103"/>
      <c r="C201" s="103">
        <v>4410</v>
      </c>
      <c r="D201" s="94" t="s">
        <v>157</v>
      </c>
      <c r="E201" s="106">
        <v>1000</v>
      </c>
      <c r="F201" s="106">
        <v>1000</v>
      </c>
      <c r="G201" s="107">
        <f t="shared" si="2"/>
        <v>100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ht="15">
      <c r="A202" s="103"/>
      <c r="B202" s="103">
        <v>85195</v>
      </c>
      <c r="C202" s="103"/>
      <c r="D202" s="94" t="s">
        <v>16</v>
      </c>
      <c r="E202" s="106">
        <f>SUM(E203:E204)</f>
        <v>50000</v>
      </c>
      <c r="F202" s="106">
        <f>SUM(F203:F205)</f>
        <v>220000</v>
      </c>
      <c r="G202" s="107">
        <f t="shared" si="2"/>
        <v>440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ht="15">
      <c r="A203" s="103"/>
      <c r="B203" s="103"/>
      <c r="C203" s="103">
        <v>4210</v>
      </c>
      <c r="D203" s="94" t="s">
        <v>140</v>
      </c>
      <c r="E203" s="106">
        <v>25000</v>
      </c>
      <c r="F203" s="106">
        <v>12000</v>
      </c>
      <c r="G203" s="107">
        <f t="shared" si="2"/>
        <v>48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ht="15">
      <c r="A204" s="103"/>
      <c r="B204" s="103"/>
      <c r="C204" s="103">
        <v>4270</v>
      </c>
      <c r="D204" s="94" t="s">
        <v>194</v>
      </c>
      <c r="E204" s="106">
        <v>25000</v>
      </c>
      <c r="F204" s="106">
        <v>8000</v>
      </c>
      <c r="G204" s="107">
        <f t="shared" si="2"/>
        <v>32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  <row r="205" spans="1:30" ht="15">
      <c r="A205" s="103"/>
      <c r="B205" s="103"/>
      <c r="C205" s="103">
        <v>6050</v>
      </c>
      <c r="D205" s="94" t="s">
        <v>143</v>
      </c>
      <c r="E205" s="106"/>
      <c r="F205" s="106">
        <v>200000</v>
      </c>
      <c r="G205" s="107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</row>
    <row r="206" spans="1:30" ht="14.25">
      <c r="A206" s="100">
        <v>852</v>
      </c>
      <c r="B206" s="100"/>
      <c r="C206" s="100"/>
      <c r="D206" s="95" t="s">
        <v>114</v>
      </c>
      <c r="E206" s="117">
        <f>E207+E215+E217+E219+E222+E239+E242</f>
        <v>1295985</v>
      </c>
      <c r="F206" s="117">
        <f>F207+F215+F217+F219+F222+F239+F242</f>
        <v>1769995</v>
      </c>
      <c r="G206" s="109">
        <f t="shared" si="2"/>
        <v>136.57526900388507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</row>
    <row r="207" spans="1:30" ht="32.25" customHeight="1">
      <c r="A207" s="103"/>
      <c r="B207" s="103">
        <v>85212</v>
      </c>
      <c r="C207" s="103"/>
      <c r="D207" s="94" t="s">
        <v>195</v>
      </c>
      <c r="E207" s="106">
        <f>SUM(E208:E214)</f>
        <v>716000</v>
      </c>
      <c r="F207" s="106">
        <f>SUM(F208:F214)</f>
        <v>1177000</v>
      </c>
      <c r="G207" s="107">
        <f t="shared" si="2"/>
        <v>164.3854748603352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</row>
    <row r="208" spans="1:30" ht="15">
      <c r="A208" s="103"/>
      <c r="B208" s="103"/>
      <c r="C208" s="103">
        <v>3110</v>
      </c>
      <c r="D208" s="94" t="s">
        <v>196</v>
      </c>
      <c r="E208" s="106">
        <v>691680</v>
      </c>
      <c r="F208" s="106">
        <v>1128690</v>
      </c>
      <c r="G208" s="107">
        <f t="shared" si="2"/>
        <v>163.18095072866066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</row>
    <row r="209" spans="1:30" ht="15">
      <c r="A209" s="103"/>
      <c r="B209" s="103"/>
      <c r="C209" s="103">
        <v>4010</v>
      </c>
      <c r="D209" s="94" t="s">
        <v>153</v>
      </c>
      <c r="E209" s="106">
        <v>8665</v>
      </c>
      <c r="F209" s="106">
        <v>21366</v>
      </c>
      <c r="G209" s="107">
        <f t="shared" si="2"/>
        <v>246.57818811309866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</row>
    <row r="210" spans="1:30" ht="15">
      <c r="A210" s="103"/>
      <c r="B210" s="103"/>
      <c r="C210" s="103">
        <v>4110</v>
      </c>
      <c r="D210" s="94" t="s">
        <v>155</v>
      </c>
      <c r="E210" s="106">
        <v>11576</v>
      </c>
      <c r="F210" s="106">
        <v>16886</v>
      </c>
      <c r="G210" s="107">
        <f t="shared" si="2"/>
        <v>145.87076710435383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</row>
    <row r="211" spans="1:30" ht="15">
      <c r="A211" s="103"/>
      <c r="B211" s="103"/>
      <c r="C211" s="103">
        <v>4120</v>
      </c>
      <c r="D211" s="94" t="s">
        <v>156</v>
      </c>
      <c r="E211" s="106">
        <v>213</v>
      </c>
      <c r="F211" s="106">
        <v>524</v>
      </c>
      <c r="G211" s="107">
        <f t="shared" si="2"/>
        <v>246.0093896713615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</row>
    <row r="212" spans="1:30" ht="15">
      <c r="A212" s="103"/>
      <c r="B212" s="103"/>
      <c r="C212" s="103">
        <v>4210</v>
      </c>
      <c r="D212" s="94" t="s">
        <v>140</v>
      </c>
      <c r="E212" s="106">
        <v>1910</v>
      </c>
      <c r="F212" s="106">
        <v>3234</v>
      </c>
      <c r="G212" s="107">
        <f aca="true" t="shared" si="4" ref="G212:G275">F212*100/E212</f>
        <v>169.3193717277487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</row>
    <row r="213" spans="1:30" ht="15">
      <c r="A213" s="103"/>
      <c r="B213" s="103"/>
      <c r="C213" s="103">
        <v>4260</v>
      </c>
      <c r="D213" s="94" t="s">
        <v>163</v>
      </c>
      <c r="E213" s="106"/>
      <c r="F213" s="106">
        <v>300</v>
      </c>
      <c r="G213" s="107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</row>
    <row r="214" spans="1:30" ht="15">
      <c r="A214" s="103"/>
      <c r="B214" s="103"/>
      <c r="C214" s="103">
        <v>4300</v>
      </c>
      <c r="D214" s="94" t="s">
        <v>142</v>
      </c>
      <c r="E214" s="106">
        <v>1956</v>
      </c>
      <c r="F214" s="106">
        <v>6000</v>
      </c>
      <c r="G214" s="107">
        <f t="shared" si="4"/>
        <v>306.7484662576687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</row>
    <row r="215" spans="1:30" ht="46.5" customHeight="1">
      <c r="A215" s="103"/>
      <c r="B215" s="103">
        <v>85213</v>
      </c>
      <c r="C215" s="103"/>
      <c r="D215" s="94" t="s">
        <v>116</v>
      </c>
      <c r="E215" s="106">
        <f>E216</f>
        <v>6500</v>
      </c>
      <c r="F215" s="106">
        <f>F216</f>
        <v>7400</v>
      </c>
      <c r="G215" s="107">
        <f t="shared" si="4"/>
        <v>113.84615384615384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</row>
    <row r="216" spans="1:30" ht="15">
      <c r="A216" s="103"/>
      <c r="B216" s="103"/>
      <c r="C216" s="103">
        <v>4130</v>
      </c>
      <c r="D216" s="94" t="s">
        <v>197</v>
      </c>
      <c r="E216" s="106">
        <v>6500</v>
      </c>
      <c r="F216" s="106">
        <v>7400</v>
      </c>
      <c r="G216" s="107">
        <f t="shared" si="4"/>
        <v>113.84615384615384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</row>
    <row r="217" spans="1:30" ht="30">
      <c r="A217" s="103"/>
      <c r="B217" s="103">
        <v>85214</v>
      </c>
      <c r="C217" s="103"/>
      <c r="D217" s="39" t="s">
        <v>241</v>
      </c>
      <c r="E217" s="106">
        <f>E218</f>
        <v>179583</v>
      </c>
      <c r="F217" s="106">
        <f>F218</f>
        <v>184100</v>
      </c>
      <c r="G217" s="107">
        <f t="shared" si="4"/>
        <v>102.51527149006309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</row>
    <row r="218" spans="1:30" ht="15">
      <c r="A218" s="103"/>
      <c r="B218" s="103"/>
      <c r="C218" s="103">
        <v>3110</v>
      </c>
      <c r="D218" s="94" t="s">
        <v>196</v>
      </c>
      <c r="E218" s="106">
        <v>179583</v>
      </c>
      <c r="F218" s="106">
        <v>184100</v>
      </c>
      <c r="G218" s="107">
        <f t="shared" si="4"/>
        <v>102.51527149006309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0" ht="15">
      <c r="A219" s="103"/>
      <c r="B219" s="103">
        <v>85215</v>
      </c>
      <c r="C219" s="103"/>
      <c r="D219" s="94" t="s">
        <v>198</v>
      </c>
      <c r="E219" s="106">
        <f>SUM(E220:E221)</f>
        <v>106750</v>
      </c>
      <c r="F219" s="106">
        <f>SUM(F220:F221)</f>
        <v>108350</v>
      </c>
      <c r="G219" s="107">
        <f t="shared" si="4"/>
        <v>101.49882903981265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</row>
    <row r="220" spans="1:30" ht="15">
      <c r="A220" s="103"/>
      <c r="B220" s="103"/>
      <c r="C220" s="103">
        <v>3110</v>
      </c>
      <c r="D220" s="94" t="s">
        <v>196</v>
      </c>
      <c r="E220" s="106">
        <v>105980</v>
      </c>
      <c r="F220" s="106">
        <v>107570</v>
      </c>
      <c r="G220" s="107">
        <f t="shared" si="4"/>
        <v>101.50028307227778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</row>
    <row r="221" spans="1:30" ht="15">
      <c r="A221" s="103"/>
      <c r="B221" s="103"/>
      <c r="C221" s="103">
        <v>4300</v>
      </c>
      <c r="D221" s="94" t="s">
        <v>142</v>
      </c>
      <c r="E221" s="106">
        <v>770</v>
      </c>
      <c r="F221" s="106">
        <v>780</v>
      </c>
      <c r="G221" s="107">
        <f t="shared" si="4"/>
        <v>101.2987012987013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</row>
    <row r="222" spans="1:30" ht="15">
      <c r="A222" s="103"/>
      <c r="B222" s="103">
        <v>85219</v>
      </c>
      <c r="C222" s="103"/>
      <c r="D222" s="94" t="s">
        <v>117</v>
      </c>
      <c r="E222" s="106">
        <f>SUM(E223:E237)</f>
        <v>216182</v>
      </c>
      <c r="F222" s="106">
        <f>SUM(F223:F238)</f>
        <v>237045</v>
      </c>
      <c r="G222" s="107">
        <f t="shared" si="4"/>
        <v>109.65066471769157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</row>
    <row r="223" spans="1:30" ht="17.25" customHeight="1">
      <c r="A223" s="103"/>
      <c r="B223" s="103"/>
      <c r="C223" s="103">
        <v>3020</v>
      </c>
      <c r="D223" s="94" t="s">
        <v>161</v>
      </c>
      <c r="E223" s="106">
        <v>340</v>
      </c>
      <c r="F223" s="106">
        <v>345</v>
      </c>
      <c r="G223" s="107">
        <f t="shared" si="4"/>
        <v>101.47058823529412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</row>
    <row r="224" spans="1:30" ht="15">
      <c r="A224" s="103"/>
      <c r="B224" s="103"/>
      <c r="C224" s="103">
        <v>4010</v>
      </c>
      <c r="D224" s="94" t="s">
        <v>153</v>
      </c>
      <c r="E224" s="106">
        <v>147460</v>
      </c>
      <c r="F224" s="106">
        <v>146743</v>
      </c>
      <c r="G224" s="107">
        <f t="shared" si="4"/>
        <v>99.51376644513766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</row>
    <row r="225" spans="1:30" ht="15">
      <c r="A225" s="103"/>
      <c r="B225" s="103"/>
      <c r="C225" s="103">
        <v>4040</v>
      </c>
      <c r="D225" s="94" t="s">
        <v>154</v>
      </c>
      <c r="E225" s="106">
        <v>10461</v>
      </c>
      <c r="F225" s="106">
        <v>11616</v>
      </c>
      <c r="G225" s="107">
        <f t="shared" si="4"/>
        <v>111.0410094637224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</row>
    <row r="226" spans="1:30" ht="15">
      <c r="A226" s="103"/>
      <c r="B226" s="103"/>
      <c r="C226" s="103">
        <v>4110</v>
      </c>
      <c r="D226" s="94" t="s">
        <v>155</v>
      </c>
      <c r="E226" s="106">
        <v>24406</v>
      </c>
      <c r="F226" s="106">
        <v>28307</v>
      </c>
      <c r="G226" s="107">
        <f t="shared" si="4"/>
        <v>115.98377448168483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</row>
    <row r="227" spans="1:30" ht="15">
      <c r="A227" s="103"/>
      <c r="B227" s="103"/>
      <c r="C227" s="103">
        <v>4120</v>
      </c>
      <c r="D227" s="94" t="s">
        <v>156</v>
      </c>
      <c r="E227" s="106">
        <v>3290</v>
      </c>
      <c r="F227" s="106">
        <v>3812</v>
      </c>
      <c r="G227" s="107">
        <f t="shared" si="4"/>
        <v>115.86626139817629</v>
      </c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</row>
    <row r="228" spans="1:30" ht="15" hidden="1">
      <c r="A228" s="103"/>
      <c r="B228" s="103"/>
      <c r="C228" s="103">
        <v>4170</v>
      </c>
      <c r="D228" s="94" t="s">
        <v>162</v>
      </c>
      <c r="E228" s="106">
        <v>3550</v>
      </c>
      <c r="F228" s="106">
        <v>0</v>
      </c>
      <c r="G228" s="107">
        <f t="shared" si="4"/>
        <v>0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</row>
    <row r="229" spans="1:30" ht="15">
      <c r="A229" s="103"/>
      <c r="B229" s="103"/>
      <c r="C229" s="103">
        <v>4210</v>
      </c>
      <c r="D229" s="94" t="s">
        <v>140</v>
      </c>
      <c r="E229" s="106">
        <v>6784</v>
      </c>
      <c r="F229" s="106">
        <v>15089</v>
      </c>
      <c r="G229" s="107">
        <f t="shared" si="4"/>
        <v>222.42040094339623</v>
      </c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</row>
    <row r="230" spans="1:30" ht="15">
      <c r="A230" s="103"/>
      <c r="B230" s="103"/>
      <c r="C230" s="103">
        <v>4260</v>
      </c>
      <c r="D230" s="94" t="s">
        <v>163</v>
      </c>
      <c r="E230" s="106">
        <v>4151</v>
      </c>
      <c r="F230" s="106">
        <v>4213</v>
      </c>
      <c r="G230" s="107">
        <f t="shared" si="4"/>
        <v>101.49361599614551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</row>
    <row r="231" spans="1:30" ht="15">
      <c r="A231" s="103"/>
      <c r="B231" s="103"/>
      <c r="C231" s="103">
        <v>4270</v>
      </c>
      <c r="D231" s="94" t="s">
        <v>194</v>
      </c>
      <c r="E231" s="106">
        <v>400</v>
      </c>
      <c r="F231" s="106">
        <v>2400</v>
      </c>
      <c r="G231" s="107">
        <f t="shared" si="4"/>
        <v>600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</row>
    <row r="232" spans="1:30" ht="15">
      <c r="A232" s="103"/>
      <c r="B232" s="103"/>
      <c r="C232" s="103">
        <v>4280</v>
      </c>
      <c r="D232" s="94" t="s">
        <v>164</v>
      </c>
      <c r="E232" s="106">
        <v>506</v>
      </c>
      <c r="F232" s="106">
        <v>513</v>
      </c>
      <c r="G232" s="107">
        <f t="shared" si="4"/>
        <v>101.38339920948617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</row>
    <row r="233" spans="1:30" ht="15">
      <c r="A233" s="103"/>
      <c r="B233" s="103"/>
      <c r="C233" s="103">
        <v>4300</v>
      </c>
      <c r="D233" s="94" t="s">
        <v>142</v>
      </c>
      <c r="E233" s="106">
        <v>7605</v>
      </c>
      <c r="F233" s="106">
        <v>11322</v>
      </c>
      <c r="G233" s="107">
        <f t="shared" si="4"/>
        <v>148.87573964497042</v>
      </c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</row>
    <row r="234" spans="1:30" ht="15">
      <c r="A234" s="103"/>
      <c r="B234" s="103"/>
      <c r="C234" s="103">
        <v>4350</v>
      </c>
      <c r="D234" s="94" t="s">
        <v>165</v>
      </c>
      <c r="E234" s="106">
        <v>1320</v>
      </c>
      <c r="F234" s="106">
        <v>1746</v>
      </c>
      <c r="G234" s="107">
        <f t="shared" si="4"/>
        <v>132.27272727272728</v>
      </c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</row>
    <row r="235" spans="1:30" ht="15">
      <c r="A235" s="103"/>
      <c r="B235" s="103"/>
      <c r="C235" s="103">
        <v>4410</v>
      </c>
      <c r="D235" s="94" t="s">
        <v>157</v>
      </c>
      <c r="E235" s="106">
        <v>1347</v>
      </c>
      <c r="F235" s="106">
        <v>1469</v>
      </c>
      <c r="G235" s="107">
        <f t="shared" si="4"/>
        <v>109.05716406829993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</row>
    <row r="236" spans="1:30" ht="15">
      <c r="A236" s="103"/>
      <c r="B236" s="103"/>
      <c r="C236" s="103">
        <v>4430</v>
      </c>
      <c r="D236" s="94" t="s">
        <v>148</v>
      </c>
      <c r="E236" s="106">
        <v>422</v>
      </c>
      <c r="F236" s="106">
        <v>428</v>
      </c>
      <c r="G236" s="107">
        <f t="shared" si="4"/>
        <v>101.4218009478673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</row>
    <row r="237" spans="1:30" ht="17.25" customHeight="1">
      <c r="A237" s="103"/>
      <c r="B237" s="103"/>
      <c r="C237" s="103">
        <v>4440</v>
      </c>
      <c r="D237" s="94" t="s">
        <v>158</v>
      </c>
      <c r="E237" s="106">
        <v>4140</v>
      </c>
      <c r="F237" s="106">
        <v>4042</v>
      </c>
      <c r="G237" s="107">
        <f t="shared" si="4"/>
        <v>97.6328502415459</v>
      </c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</row>
    <row r="238" spans="1:30" ht="15.75" customHeight="1">
      <c r="A238" s="103"/>
      <c r="B238" s="103"/>
      <c r="C238" s="103">
        <v>6060</v>
      </c>
      <c r="D238" s="94" t="s">
        <v>167</v>
      </c>
      <c r="E238" s="106"/>
      <c r="F238" s="106">
        <v>5000</v>
      </c>
      <c r="G238" s="107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</row>
    <row r="239" spans="1:30" ht="15" customHeight="1">
      <c r="A239" s="103"/>
      <c r="B239" s="103">
        <v>85228</v>
      </c>
      <c r="C239" s="103"/>
      <c r="D239" s="94" t="s">
        <v>199</v>
      </c>
      <c r="E239" s="106">
        <f>SUM(E240:E241)</f>
        <v>17262</v>
      </c>
      <c r="F239" s="106">
        <f>SUM(F240:F241)</f>
        <v>17520</v>
      </c>
      <c r="G239" s="107">
        <f t="shared" si="4"/>
        <v>101.49461244351755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</row>
    <row r="240" spans="1:30" ht="15">
      <c r="A240" s="103"/>
      <c r="B240" s="103"/>
      <c r="C240" s="103">
        <v>4110</v>
      </c>
      <c r="D240" s="94" t="s">
        <v>155</v>
      </c>
      <c r="E240" s="106">
        <v>2415</v>
      </c>
      <c r="F240" s="106">
        <v>2450</v>
      </c>
      <c r="G240" s="107">
        <f t="shared" si="4"/>
        <v>101.44927536231884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</row>
    <row r="241" spans="1:30" ht="15">
      <c r="A241" s="103"/>
      <c r="B241" s="103"/>
      <c r="C241" s="103">
        <v>4170</v>
      </c>
      <c r="D241" s="94" t="s">
        <v>162</v>
      </c>
      <c r="E241" s="106">
        <v>14847</v>
      </c>
      <c r="F241" s="106">
        <v>15070</v>
      </c>
      <c r="G241" s="107">
        <f t="shared" si="4"/>
        <v>101.50198693338722</v>
      </c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</row>
    <row r="242" spans="1:30" ht="15">
      <c r="A242" s="103"/>
      <c r="B242" s="103">
        <v>85295</v>
      </c>
      <c r="C242" s="103"/>
      <c r="D242" s="94" t="s">
        <v>16</v>
      </c>
      <c r="E242" s="106">
        <f>SUM(E243:E244)</f>
        <v>53708</v>
      </c>
      <c r="F242" s="106">
        <f>SUM(F243:F244)</f>
        <v>38580</v>
      </c>
      <c r="G242" s="107">
        <f t="shared" si="4"/>
        <v>71.8328740597304</v>
      </c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</row>
    <row r="243" spans="1:30" ht="15">
      <c r="A243" s="103"/>
      <c r="B243" s="103"/>
      <c r="C243" s="103">
        <v>3110</v>
      </c>
      <c r="D243" s="94" t="s">
        <v>200</v>
      </c>
      <c r="E243" s="106">
        <v>48108</v>
      </c>
      <c r="F243" s="106">
        <v>32896</v>
      </c>
      <c r="G243" s="107">
        <f t="shared" si="4"/>
        <v>68.37947950444833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</row>
    <row r="244" spans="1:30" ht="15">
      <c r="A244" s="103"/>
      <c r="B244" s="103"/>
      <c r="C244" s="103">
        <v>4300</v>
      </c>
      <c r="D244" s="94" t="s">
        <v>142</v>
      </c>
      <c r="E244" s="106">
        <v>5600</v>
      </c>
      <c r="F244" s="106">
        <v>5684</v>
      </c>
      <c r="G244" s="107">
        <f t="shared" si="4"/>
        <v>101.5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</row>
    <row r="245" spans="1:30" ht="14.25">
      <c r="A245" s="100">
        <v>854</v>
      </c>
      <c r="B245" s="100"/>
      <c r="C245" s="100"/>
      <c r="D245" s="95" t="s">
        <v>119</v>
      </c>
      <c r="E245" s="117">
        <f>E246+E258+E260+E262</f>
        <v>384292</v>
      </c>
      <c r="F245" s="117">
        <f>F246+F258+F260+F262</f>
        <v>328892</v>
      </c>
      <c r="G245" s="109">
        <f t="shared" si="4"/>
        <v>85.58387892540048</v>
      </c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</row>
    <row r="246" spans="1:30" ht="15">
      <c r="A246" s="103"/>
      <c r="B246" s="103">
        <v>85401</v>
      </c>
      <c r="C246" s="103"/>
      <c r="D246" s="94" t="s">
        <v>201</v>
      </c>
      <c r="E246" s="106">
        <f>SUM(E247:E257)</f>
        <v>205662</v>
      </c>
      <c r="F246" s="106">
        <f>SUM(F247:F257)</f>
        <v>222222</v>
      </c>
      <c r="G246" s="107">
        <f t="shared" si="4"/>
        <v>108.05204656183447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</row>
    <row r="247" spans="1:30" ht="17.25" customHeight="1">
      <c r="A247" s="103"/>
      <c r="B247" s="103"/>
      <c r="C247" s="103">
        <v>3020</v>
      </c>
      <c r="D247" s="94" t="s">
        <v>161</v>
      </c>
      <c r="E247" s="106">
        <v>5788</v>
      </c>
      <c r="F247" s="106">
        <v>5556</v>
      </c>
      <c r="G247" s="107">
        <f t="shared" si="4"/>
        <v>95.99170697995854</v>
      </c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</row>
    <row r="248" spans="1:30" ht="15">
      <c r="A248" s="103"/>
      <c r="B248" s="103"/>
      <c r="C248" s="103">
        <v>4010</v>
      </c>
      <c r="D248" s="94" t="s">
        <v>153</v>
      </c>
      <c r="E248" s="106">
        <v>140705</v>
      </c>
      <c r="F248" s="106">
        <v>152974</v>
      </c>
      <c r="G248" s="107">
        <f t="shared" si="4"/>
        <v>108.7196617035642</v>
      </c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</row>
    <row r="249" spans="1:30" ht="15">
      <c r="A249" s="103"/>
      <c r="B249" s="103"/>
      <c r="C249" s="103">
        <v>4040</v>
      </c>
      <c r="D249" s="94" t="s">
        <v>154</v>
      </c>
      <c r="E249" s="106">
        <v>7210</v>
      </c>
      <c r="F249" s="106">
        <v>11959</v>
      </c>
      <c r="G249" s="107">
        <f t="shared" si="4"/>
        <v>165.86685159500692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</row>
    <row r="250" spans="1:30" ht="15">
      <c r="A250" s="103"/>
      <c r="B250" s="103"/>
      <c r="C250" s="103">
        <v>4110</v>
      </c>
      <c r="D250" s="94" t="s">
        <v>155</v>
      </c>
      <c r="E250" s="106">
        <v>28074</v>
      </c>
      <c r="F250" s="106">
        <v>30667</v>
      </c>
      <c r="G250" s="107">
        <f t="shared" si="4"/>
        <v>109.2363040535727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</row>
    <row r="251" spans="1:30" ht="15">
      <c r="A251" s="103"/>
      <c r="B251" s="103"/>
      <c r="C251" s="103">
        <v>4120</v>
      </c>
      <c r="D251" s="94" t="s">
        <v>156</v>
      </c>
      <c r="E251" s="106">
        <v>3823</v>
      </c>
      <c r="F251" s="106">
        <v>4175</v>
      </c>
      <c r="G251" s="107">
        <f t="shared" si="4"/>
        <v>109.20742872089981</v>
      </c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</row>
    <row r="252" spans="1:30" ht="14.25" customHeight="1">
      <c r="A252" s="103"/>
      <c r="B252" s="103"/>
      <c r="C252" s="103">
        <v>4140</v>
      </c>
      <c r="D252" s="94" t="s">
        <v>183</v>
      </c>
      <c r="E252" s="106">
        <v>504</v>
      </c>
      <c r="F252" s="106">
        <v>852</v>
      </c>
      <c r="G252" s="107">
        <f t="shared" si="4"/>
        <v>169.04761904761904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0" ht="15">
      <c r="A253" s="103"/>
      <c r="B253" s="103"/>
      <c r="C253" s="103">
        <v>4210</v>
      </c>
      <c r="D253" s="94" t="s">
        <v>140</v>
      </c>
      <c r="E253" s="106">
        <v>6854</v>
      </c>
      <c r="F253" s="106">
        <v>4420</v>
      </c>
      <c r="G253" s="107">
        <f t="shared" si="4"/>
        <v>64.4878902830464</v>
      </c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</row>
    <row r="254" spans="1:30" ht="15">
      <c r="A254" s="103"/>
      <c r="B254" s="103"/>
      <c r="C254" s="103">
        <v>4260</v>
      </c>
      <c r="D254" s="94" t="s">
        <v>163</v>
      </c>
      <c r="E254" s="106">
        <v>1765</v>
      </c>
      <c r="F254" s="106">
        <v>1451</v>
      </c>
      <c r="G254" s="107">
        <f t="shared" si="4"/>
        <v>82.20963172804532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</row>
    <row r="255" spans="1:30" ht="15">
      <c r="A255" s="103"/>
      <c r="B255" s="103"/>
      <c r="C255" s="103">
        <v>4300</v>
      </c>
      <c r="D255" s="94" t="s">
        <v>142</v>
      </c>
      <c r="E255" s="106">
        <v>1538</v>
      </c>
      <c r="F255" s="106">
        <v>1280</v>
      </c>
      <c r="G255" s="107">
        <f t="shared" si="4"/>
        <v>83.22496749024707</v>
      </c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</row>
    <row r="256" spans="1:30" ht="15">
      <c r="A256" s="103"/>
      <c r="B256" s="103"/>
      <c r="C256" s="103">
        <v>4410</v>
      </c>
      <c r="D256" s="94" t="s">
        <v>157</v>
      </c>
      <c r="E256" s="106">
        <v>1612</v>
      </c>
      <c r="F256" s="106">
        <v>1916</v>
      </c>
      <c r="G256" s="107">
        <f t="shared" si="4"/>
        <v>118.85856079404466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</row>
    <row r="257" spans="1:30" ht="15.75" customHeight="1">
      <c r="A257" s="103"/>
      <c r="B257" s="103"/>
      <c r="C257" s="103">
        <v>4440</v>
      </c>
      <c r="D257" s="94" t="s">
        <v>158</v>
      </c>
      <c r="E257" s="106">
        <v>7789</v>
      </c>
      <c r="F257" s="106">
        <v>6972</v>
      </c>
      <c r="G257" s="107">
        <f t="shared" si="4"/>
        <v>89.51084863268713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</row>
    <row r="258" spans="1:30" ht="15" hidden="1">
      <c r="A258" s="103"/>
      <c r="B258" s="103">
        <v>85415</v>
      </c>
      <c r="C258" s="103"/>
      <c r="D258" s="94" t="s">
        <v>120</v>
      </c>
      <c r="E258" s="106">
        <f>E259</f>
        <v>20658</v>
      </c>
      <c r="F258" s="106">
        <f>F259</f>
        <v>0</v>
      </c>
      <c r="G258" s="107">
        <f t="shared" si="4"/>
        <v>0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</row>
    <row r="259" spans="1:30" ht="15" hidden="1">
      <c r="A259" s="103"/>
      <c r="B259" s="103"/>
      <c r="C259" s="103">
        <v>3240</v>
      </c>
      <c r="D259" s="94" t="s">
        <v>181</v>
      </c>
      <c r="E259" s="106">
        <v>20658</v>
      </c>
      <c r="F259" s="106"/>
      <c r="G259" s="107">
        <f t="shared" si="4"/>
        <v>0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</row>
    <row r="260" spans="1:30" ht="15">
      <c r="A260" s="103"/>
      <c r="B260" s="103">
        <v>85446</v>
      </c>
      <c r="C260" s="103"/>
      <c r="D260" s="94" t="s">
        <v>190</v>
      </c>
      <c r="E260" s="106">
        <f>E261</f>
        <v>533</v>
      </c>
      <c r="F260" s="106">
        <f>F261</f>
        <v>670</v>
      </c>
      <c r="G260" s="107">
        <f t="shared" si="4"/>
        <v>125.70356472795497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</row>
    <row r="261" spans="1:30" ht="15">
      <c r="A261" s="103"/>
      <c r="B261" s="103"/>
      <c r="C261" s="103">
        <v>4300</v>
      </c>
      <c r="D261" s="94" t="s">
        <v>142</v>
      </c>
      <c r="E261" s="106">
        <v>533</v>
      </c>
      <c r="F261" s="106">
        <v>670</v>
      </c>
      <c r="G261" s="107">
        <f t="shared" si="4"/>
        <v>125.70356472795497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</row>
    <row r="262" spans="1:30" ht="15">
      <c r="A262" s="103"/>
      <c r="B262" s="103">
        <v>85495</v>
      </c>
      <c r="C262" s="103"/>
      <c r="D262" s="94" t="s">
        <v>16</v>
      </c>
      <c r="E262" s="106">
        <f>SUM(E263:E266)</f>
        <v>157439</v>
      </c>
      <c r="F262" s="106">
        <f>SUM(F263:F266)</f>
        <v>106000</v>
      </c>
      <c r="G262" s="107">
        <f t="shared" si="4"/>
        <v>67.32766341249626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</row>
    <row r="263" spans="1:30" ht="15" hidden="1">
      <c r="A263" s="103"/>
      <c r="B263" s="103"/>
      <c r="C263" s="103">
        <v>4170</v>
      </c>
      <c r="D263" s="94" t="s">
        <v>162</v>
      </c>
      <c r="E263" s="106">
        <v>1500</v>
      </c>
      <c r="F263" s="106">
        <v>0</v>
      </c>
      <c r="G263" s="107">
        <f t="shared" si="4"/>
        <v>0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</row>
    <row r="264" spans="1:30" ht="15" hidden="1">
      <c r="A264" s="103"/>
      <c r="B264" s="103"/>
      <c r="C264" s="103">
        <v>4210</v>
      </c>
      <c r="D264" s="94" t="s">
        <v>140</v>
      </c>
      <c r="E264" s="106">
        <v>750</v>
      </c>
      <c r="F264" s="106">
        <v>0</v>
      </c>
      <c r="G264" s="107">
        <f t="shared" si="4"/>
        <v>0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</row>
    <row r="265" spans="1:30" ht="15" hidden="1">
      <c r="A265" s="103"/>
      <c r="B265" s="103"/>
      <c r="C265" s="103">
        <v>4300</v>
      </c>
      <c r="D265" s="94" t="s">
        <v>142</v>
      </c>
      <c r="E265" s="106">
        <v>750</v>
      </c>
      <c r="F265" s="106">
        <v>0</v>
      </c>
      <c r="G265" s="107">
        <f t="shared" si="4"/>
        <v>0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</row>
    <row r="266" spans="1:30" ht="15">
      <c r="A266" s="103"/>
      <c r="B266" s="103"/>
      <c r="C266" s="103">
        <v>4220</v>
      </c>
      <c r="D266" s="94" t="s">
        <v>187</v>
      </c>
      <c r="E266" s="106">
        <v>154439</v>
      </c>
      <c r="F266" s="106">
        <v>106000</v>
      </c>
      <c r="G266" s="107">
        <f t="shared" si="4"/>
        <v>68.63551305046005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</row>
    <row r="267" spans="1:30" ht="15" customHeight="1">
      <c r="A267" s="100">
        <v>900</v>
      </c>
      <c r="B267" s="100"/>
      <c r="C267" s="100"/>
      <c r="D267" s="95" t="s">
        <v>121</v>
      </c>
      <c r="E267" s="117">
        <f>E268+E271+E274+E277+E279+E283+E286</f>
        <v>1331187</v>
      </c>
      <c r="F267" s="117">
        <f>F268+F271+F274+F277+F279+F283+F286</f>
        <v>1125108</v>
      </c>
      <c r="G267" s="109">
        <f t="shared" si="4"/>
        <v>84.51915470929329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</row>
    <row r="268" spans="1:30" ht="15">
      <c r="A268" s="103"/>
      <c r="B268" s="103">
        <v>90001</v>
      </c>
      <c r="C268" s="103"/>
      <c r="D268" s="94" t="s">
        <v>202</v>
      </c>
      <c r="E268" s="106">
        <f>SUM(E269:E270)</f>
        <v>10000</v>
      </c>
      <c r="F268" s="106">
        <f>SUM(F269:F270)</f>
        <v>10120</v>
      </c>
      <c r="G268" s="107">
        <f t="shared" si="4"/>
        <v>101.2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</row>
    <row r="269" spans="1:30" ht="15">
      <c r="A269" s="103"/>
      <c r="B269" s="103"/>
      <c r="C269" s="103">
        <v>4300</v>
      </c>
      <c r="D269" s="94" t="s">
        <v>142</v>
      </c>
      <c r="E269" s="106">
        <v>5000</v>
      </c>
      <c r="F269" s="106">
        <v>5060</v>
      </c>
      <c r="G269" s="107">
        <f t="shared" si="4"/>
        <v>101.2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</row>
    <row r="270" spans="1:30" ht="15">
      <c r="A270" s="103"/>
      <c r="B270" s="103"/>
      <c r="C270" s="103">
        <v>4430</v>
      </c>
      <c r="D270" s="94" t="s">
        <v>148</v>
      </c>
      <c r="E270" s="106">
        <v>5000</v>
      </c>
      <c r="F270" s="106">
        <v>5060</v>
      </c>
      <c r="G270" s="107">
        <f t="shared" si="4"/>
        <v>101.2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</row>
    <row r="271" spans="1:30" ht="15">
      <c r="A271" s="103"/>
      <c r="B271" s="103">
        <v>90003</v>
      </c>
      <c r="C271" s="103"/>
      <c r="D271" s="94" t="s">
        <v>203</v>
      </c>
      <c r="E271" s="106">
        <f>SUM(E272:E273)</f>
        <v>16890</v>
      </c>
      <c r="F271" s="106">
        <f>SUM(F272:F273)</f>
        <v>17150</v>
      </c>
      <c r="G271" s="107">
        <f t="shared" si="4"/>
        <v>101.53937240970988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</row>
    <row r="272" spans="1:30" ht="15">
      <c r="A272" s="103"/>
      <c r="B272" s="103"/>
      <c r="C272" s="103">
        <v>4210</v>
      </c>
      <c r="D272" s="94" t="s">
        <v>140</v>
      </c>
      <c r="E272" s="106">
        <v>3090</v>
      </c>
      <c r="F272" s="106">
        <v>3150</v>
      </c>
      <c r="G272" s="107">
        <f t="shared" si="4"/>
        <v>101.94174757281553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</row>
    <row r="273" spans="1:30" ht="15">
      <c r="A273" s="103"/>
      <c r="B273" s="103"/>
      <c r="C273" s="103">
        <v>4300</v>
      </c>
      <c r="D273" s="94" t="s">
        <v>142</v>
      </c>
      <c r="E273" s="106">
        <v>13800</v>
      </c>
      <c r="F273" s="106">
        <v>14000</v>
      </c>
      <c r="G273" s="107">
        <f t="shared" si="4"/>
        <v>101.44927536231884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</row>
    <row r="274" spans="1:30" ht="15">
      <c r="A274" s="103"/>
      <c r="B274" s="103">
        <v>90004</v>
      </c>
      <c r="C274" s="103"/>
      <c r="D274" s="94" t="s">
        <v>204</v>
      </c>
      <c r="E274" s="106">
        <f>SUM(E275:E276)</f>
        <v>13680</v>
      </c>
      <c r="F274" s="106">
        <f>SUM(F275:F276)</f>
        <v>13850</v>
      </c>
      <c r="G274" s="107">
        <f t="shared" si="4"/>
        <v>101.24269005847954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</row>
    <row r="275" spans="1:30" ht="15">
      <c r="A275" s="103"/>
      <c r="B275" s="103"/>
      <c r="C275" s="103">
        <v>4210</v>
      </c>
      <c r="D275" s="94" t="s">
        <v>140</v>
      </c>
      <c r="E275" s="106">
        <v>4100</v>
      </c>
      <c r="F275" s="106">
        <v>4150</v>
      </c>
      <c r="G275" s="107">
        <f t="shared" si="4"/>
        <v>101.21951219512195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</row>
    <row r="276" spans="1:30" ht="15">
      <c r="A276" s="103"/>
      <c r="B276" s="103"/>
      <c r="C276" s="103">
        <v>4300</v>
      </c>
      <c r="D276" s="94" t="s">
        <v>142</v>
      </c>
      <c r="E276" s="106">
        <v>9580</v>
      </c>
      <c r="F276" s="106">
        <v>9700</v>
      </c>
      <c r="G276" s="107">
        <f aca="true" t="shared" si="5" ref="G276:G316">F276*100/E276</f>
        <v>101.25260960334029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</row>
    <row r="277" spans="1:30" ht="15" hidden="1">
      <c r="A277" s="103"/>
      <c r="B277" s="103">
        <v>90013</v>
      </c>
      <c r="C277" s="103"/>
      <c r="D277" s="94" t="s">
        <v>205</v>
      </c>
      <c r="E277" s="106">
        <f>E278</f>
        <v>6750</v>
      </c>
      <c r="F277" s="106">
        <f>F278</f>
        <v>0</v>
      </c>
      <c r="G277" s="107">
        <f t="shared" si="5"/>
        <v>0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</row>
    <row r="278" spans="1:30" ht="45" hidden="1">
      <c r="A278" s="103"/>
      <c r="B278" s="103"/>
      <c r="C278" s="103">
        <v>6300</v>
      </c>
      <c r="D278" s="94" t="s">
        <v>206</v>
      </c>
      <c r="E278" s="106">
        <v>6750</v>
      </c>
      <c r="F278" s="106">
        <v>0</v>
      </c>
      <c r="G278" s="107">
        <f t="shared" si="5"/>
        <v>0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</row>
    <row r="279" spans="1:30" ht="15">
      <c r="A279" s="103"/>
      <c r="B279" s="103">
        <v>90015</v>
      </c>
      <c r="C279" s="103"/>
      <c r="D279" s="94" t="s">
        <v>207</v>
      </c>
      <c r="E279" s="106">
        <f>SUM(E280:E282)</f>
        <v>514375</v>
      </c>
      <c r="F279" s="106">
        <f>SUM(F280:F282)</f>
        <v>274800</v>
      </c>
      <c r="G279" s="107">
        <f t="shared" si="5"/>
        <v>53.424058323207774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</row>
    <row r="280" spans="1:30" ht="15">
      <c r="A280" s="103"/>
      <c r="B280" s="103"/>
      <c r="C280" s="103">
        <v>4260</v>
      </c>
      <c r="D280" s="94" t="s">
        <v>163</v>
      </c>
      <c r="E280" s="106">
        <v>162600</v>
      </c>
      <c r="F280" s="106">
        <v>111900</v>
      </c>
      <c r="G280" s="107">
        <f t="shared" si="5"/>
        <v>68.81918819188192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</row>
    <row r="281" spans="1:30" ht="15">
      <c r="A281" s="103"/>
      <c r="B281" s="103"/>
      <c r="C281" s="103">
        <v>4270</v>
      </c>
      <c r="D281" s="94" t="s">
        <v>141</v>
      </c>
      <c r="E281" s="106">
        <v>107230</v>
      </c>
      <c r="F281" s="106">
        <v>162900</v>
      </c>
      <c r="G281" s="107">
        <f t="shared" si="5"/>
        <v>151.9164412944139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</row>
    <row r="282" spans="1:30" ht="15" hidden="1">
      <c r="A282" s="103"/>
      <c r="B282" s="103"/>
      <c r="C282" s="103">
        <v>6050</v>
      </c>
      <c r="D282" s="94" t="s">
        <v>132</v>
      </c>
      <c r="E282" s="106">
        <v>244545</v>
      </c>
      <c r="F282" s="106"/>
      <c r="G282" s="107">
        <f t="shared" si="5"/>
        <v>0</v>
      </c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</row>
    <row r="283" spans="1:30" ht="15">
      <c r="A283" s="103"/>
      <c r="B283" s="103">
        <v>90017</v>
      </c>
      <c r="C283" s="103"/>
      <c r="D283" s="94" t="s">
        <v>208</v>
      </c>
      <c r="E283" s="106">
        <f>SUM(E284:E285)</f>
        <v>640726</v>
      </c>
      <c r="F283" s="106">
        <f>SUM(F284:F285)</f>
        <v>678788</v>
      </c>
      <c r="G283" s="107">
        <f t="shared" si="5"/>
        <v>105.94044880338866</v>
      </c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</row>
    <row r="284" spans="1:30" ht="15" customHeight="1">
      <c r="A284" s="103"/>
      <c r="B284" s="103"/>
      <c r="C284" s="103">
        <v>2650</v>
      </c>
      <c r="D284" s="94" t="s">
        <v>209</v>
      </c>
      <c r="E284" s="106">
        <v>571076</v>
      </c>
      <c r="F284" s="106">
        <v>578788</v>
      </c>
      <c r="G284" s="107">
        <f t="shared" si="5"/>
        <v>101.35043321729508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</row>
    <row r="285" spans="1:30" ht="30.75" customHeight="1">
      <c r="A285" s="103"/>
      <c r="B285" s="103"/>
      <c r="C285" s="103">
        <v>6210</v>
      </c>
      <c r="D285" s="94" t="s">
        <v>210</v>
      </c>
      <c r="E285" s="106">
        <v>69650</v>
      </c>
      <c r="F285" s="106">
        <v>100000</v>
      </c>
      <c r="G285" s="107">
        <f t="shared" si="5"/>
        <v>143.57501794687724</v>
      </c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</row>
    <row r="286" spans="1:30" ht="15">
      <c r="A286" s="103"/>
      <c r="B286" s="103">
        <v>90095</v>
      </c>
      <c r="C286" s="103"/>
      <c r="D286" s="94" t="s">
        <v>16</v>
      </c>
      <c r="E286" s="106">
        <f>SUM(E287:E290)</f>
        <v>128766</v>
      </c>
      <c r="F286" s="106">
        <f>SUM(F287:F290)</f>
        <v>130400</v>
      </c>
      <c r="G286" s="107">
        <f t="shared" si="5"/>
        <v>101.26896851653387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</row>
    <row r="287" spans="1:30" ht="15">
      <c r="A287" s="103"/>
      <c r="B287" s="103"/>
      <c r="C287" s="103">
        <v>4210</v>
      </c>
      <c r="D287" s="94" t="s">
        <v>140</v>
      </c>
      <c r="E287" s="106">
        <v>24216</v>
      </c>
      <c r="F287" s="106">
        <v>24500</v>
      </c>
      <c r="G287" s="107">
        <f t="shared" si="5"/>
        <v>101.17277832837793</v>
      </c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</row>
    <row r="288" spans="1:30" ht="15">
      <c r="A288" s="103"/>
      <c r="B288" s="103"/>
      <c r="C288" s="103">
        <v>4260</v>
      </c>
      <c r="D288" s="94" t="s">
        <v>163</v>
      </c>
      <c r="E288" s="106">
        <v>27550</v>
      </c>
      <c r="F288" s="106">
        <v>28000</v>
      </c>
      <c r="G288" s="107">
        <f t="shared" si="5"/>
        <v>101.63339382940109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</row>
    <row r="289" spans="1:30" ht="15">
      <c r="A289" s="103"/>
      <c r="B289" s="103"/>
      <c r="C289" s="103">
        <v>4270</v>
      </c>
      <c r="D289" s="94" t="s">
        <v>141</v>
      </c>
      <c r="E289" s="106">
        <v>27000</v>
      </c>
      <c r="F289" s="106">
        <v>27400</v>
      </c>
      <c r="G289" s="107">
        <f t="shared" si="5"/>
        <v>101.48148148148148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</row>
    <row r="290" spans="1:30" ht="15">
      <c r="A290" s="103"/>
      <c r="B290" s="103"/>
      <c r="C290" s="103">
        <v>4300</v>
      </c>
      <c r="D290" s="94" t="s">
        <v>142</v>
      </c>
      <c r="E290" s="106">
        <v>50000</v>
      </c>
      <c r="F290" s="106">
        <v>50500</v>
      </c>
      <c r="G290" s="107">
        <f t="shared" si="5"/>
        <v>101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</row>
    <row r="291" spans="1:30" ht="15" customHeight="1">
      <c r="A291" s="100">
        <v>921</v>
      </c>
      <c r="B291" s="100"/>
      <c r="C291" s="100"/>
      <c r="D291" s="95" t="s">
        <v>211</v>
      </c>
      <c r="E291" s="117">
        <f>E292+E294+E296+E299</f>
        <v>431530</v>
      </c>
      <c r="F291" s="117">
        <f>F292+F294+F296+F299</f>
        <v>468192</v>
      </c>
      <c r="G291" s="109">
        <f t="shared" si="5"/>
        <v>108.49581720853706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</row>
    <row r="292" spans="1:30" ht="15">
      <c r="A292" s="103"/>
      <c r="B292" s="103">
        <v>92114</v>
      </c>
      <c r="C292" s="103"/>
      <c r="D292" s="94" t="s">
        <v>212</v>
      </c>
      <c r="E292" s="106">
        <f>E293</f>
        <v>298180</v>
      </c>
      <c r="F292" s="106">
        <f>F293</f>
        <v>360192</v>
      </c>
      <c r="G292" s="107">
        <f t="shared" si="5"/>
        <v>120.79683412703736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</row>
    <row r="293" spans="1:30" ht="16.5" customHeight="1">
      <c r="A293" s="103"/>
      <c r="B293" s="103"/>
      <c r="C293" s="103">
        <v>2480</v>
      </c>
      <c r="D293" s="94" t="s">
        <v>213</v>
      </c>
      <c r="E293" s="106">
        <v>298180</v>
      </c>
      <c r="F293" s="106">
        <v>360192</v>
      </c>
      <c r="G293" s="107">
        <f t="shared" si="5"/>
        <v>120.79683412703736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</row>
    <row r="294" spans="1:30" ht="15">
      <c r="A294" s="103"/>
      <c r="B294" s="103">
        <v>92116</v>
      </c>
      <c r="C294" s="103"/>
      <c r="D294" s="94" t="s">
        <v>214</v>
      </c>
      <c r="E294" s="106">
        <f>E295</f>
        <v>85950</v>
      </c>
      <c r="F294" s="106">
        <f>F295</f>
        <v>108000</v>
      </c>
      <c r="G294" s="107">
        <f t="shared" si="5"/>
        <v>125.6544502617801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</row>
    <row r="295" spans="1:30" ht="17.25" customHeight="1">
      <c r="A295" s="103"/>
      <c r="B295" s="103"/>
      <c r="C295" s="103">
        <v>2480</v>
      </c>
      <c r="D295" s="94" t="s">
        <v>213</v>
      </c>
      <c r="E295" s="106">
        <v>85950</v>
      </c>
      <c r="F295" s="106">
        <v>108000</v>
      </c>
      <c r="G295" s="107">
        <f t="shared" si="5"/>
        <v>125.6544502617801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</row>
    <row r="296" spans="1:30" ht="15" hidden="1">
      <c r="A296" s="103"/>
      <c r="B296" s="103">
        <v>92120</v>
      </c>
      <c r="C296" s="103"/>
      <c r="D296" s="94" t="s">
        <v>215</v>
      </c>
      <c r="E296" s="106">
        <f>SUM(E297:E298)</f>
        <v>35200</v>
      </c>
      <c r="F296" s="106">
        <f>SUM(F297:F298)</f>
        <v>0</v>
      </c>
      <c r="G296" s="107">
        <f t="shared" si="5"/>
        <v>0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</row>
    <row r="297" spans="1:30" ht="30" customHeight="1" hidden="1">
      <c r="A297" s="103"/>
      <c r="B297" s="103"/>
      <c r="C297" s="103">
        <v>2580</v>
      </c>
      <c r="D297" s="94" t="s">
        <v>216</v>
      </c>
      <c r="E297" s="106">
        <v>35000</v>
      </c>
      <c r="F297" s="106">
        <v>0</v>
      </c>
      <c r="G297" s="107">
        <f t="shared" si="5"/>
        <v>0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</row>
    <row r="298" spans="1:30" ht="15" hidden="1">
      <c r="A298" s="103"/>
      <c r="B298" s="103"/>
      <c r="C298" s="103">
        <v>4300</v>
      </c>
      <c r="D298" s="94" t="s">
        <v>142</v>
      </c>
      <c r="E298" s="106">
        <v>200</v>
      </c>
      <c r="F298" s="106">
        <v>0</v>
      </c>
      <c r="G298" s="107">
        <f t="shared" si="5"/>
        <v>0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</row>
    <row r="299" spans="1:30" ht="15" hidden="1">
      <c r="A299" s="103"/>
      <c r="B299" s="103">
        <v>92195</v>
      </c>
      <c r="C299" s="103"/>
      <c r="D299" s="94" t="s">
        <v>16</v>
      </c>
      <c r="E299" s="106">
        <f>SUM(E300:E302)</f>
        <v>12200</v>
      </c>
      <c r="F299" s="106">
        <f>SUM(F300:F302)</f>
        <v>0</v>
      </c>
      <c r="G299" s="107">
        <f t="shared" si="5"/>
        <v>0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</row>
    <row r="300" spans="1:30" ht="15" hidden="1">
      <c r="A300" s="103"/>
      <c r="B300" s="103"/>
      <c r="C300" s="103">
        <v>4170</v>
      </c>
      <c r="D300" s="94" t="s">
        <v>162</v>
      </c>
      <c r="E300" s="106">
        <v>3000</v>
      </c>
      <c r="F300" s="106">
        <v>0</v>
      </c>
      <c r="G300" s="107">
        <f t="shared" si="5"/>
        <v>0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</row>
    <row r="301" spans="1:30" ht="15" hidden="1">
      <c r="A301" s="103"/>
      <c r="B301" s="103"/>
      <c r="C301" s="103">
        <v>4210</v>
      </c>
      <c r="D301" s="94" t="s">
        <v>140</v>
      </c>
      <c r="E301" s="106">
        <v>5300</v>
      </c>
      <c r="F301" s="106">
        <v>0</v>
      </c>
      <c r="G301" s="107">
        <f t="shared" si="5"/>
        <v>0</v>
      </c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</row>
    <row r="302" spans="1:30" ht="15" hidden="1">
      <c r="A302" s="103"/>
      <c r="B302" s="103"/>
      <c r="C302" s="103">
        <v>4300</v>
      </c>
      <c r="D302" s="94" t="s">
        <v>142</v>
      </c>
      <c r="E302" s="106">
        <v>3900</v>
      </c>
      <c r="F302" s="106">
        <v>0</v>
      </c>
      <c r="G302" s="107">
        <f t="shared" si="5"/>
        <v>0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</row>
    <row r="303" spans="1:30" ht="14.25">
      <c r="A303" s="100">
        <v>926</v>
      </c>
      <c r="B303" s="100"/>
      <c r="C303" s="100"/>
      <c r="D303" s="95" t="s">
        <v>127</v>
      </c>
      <c r="E303" s="117">
        <f>E304+E308</f>
        <v>3715142</v>
      </c>
      <c r="F303" s="117">
        <f>F304+F308</f>
        <v>1849760</v>
      </c>
      <c r="G303" s="109">
        <f t="shared" si="5"/>
        <v>49.78975231633138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</row>
    <row r="304" spans="1:30" ht="15">
      <c r="A304" s="103"/>
      <c r="B304" s="103">
        <v>92601</v>
      </c>
      <c r="C304" s="103"/>
      <c r="D304" s="94" t="s">
        <v>128</v>
      </c>
      <c r="E304" s="106">
        <v>3654144</v>
      </c>
      <c r="F304" s="106">
        <f>SUM(F305:F307)</f>
        <v>1750000</v>
      </c>
      <c r="G304" s="107">
        <f t="shared" si="5"/>
        <v>47.890832983046096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</row>
    <row r="305" spans="1:30" ht="15">
      <c r="A305" s="103"/>
      <c r="B305" s="103"/>
      <c r="C305" s="103">
        <v>6050</v>
      </c>
      <c r="D305" s="94" t="s">
        <v>132</v>
      </c>
      <c r="E305" s="106">
        <v>3654144</v>
      </c>
      <c r="F305" s="106">
        <v>1500000</v>
      </c>
      <c r="G305" s="107">
        <f t="shared" si="5"/>
        <v>41.04928541403951</v>
      </c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30" ht="46.5" customHeight="1">
      <c r="A306" s="103"/>
      <c r="B306" s="103"/>
      <c r="C306" s="103">
        <v>6058</v>
      </c>
      <c r="D306" s="94" t="s">
        <v>144</v>
      </c>
      <c r="E306" s="106"/>
      <c r="F306" s="106">
        <v>187000</v>
      </c>
      <c r="G306" s="107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</row>
    <row r="307" spans="1:30" ht="62.25" customHeight="1">
      <c r="A307" s="103"/>
      <c r="B307" s="103"/>
      <c r="C307" s="103">
        <v>6059</v>
      </c>
      <c r="D307" s="94" t="s">
        <v>145</v>
      </c>
      <c r="E307" s="106"/>
      <c r="F307" s="106">
        <v>63000</v>
      </c>
      <c r="G307" s="107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</row>
    <row r="308" spans="1:30" ht="15">
      <c r="A308" s="103"/>
      <c r="B308" s="103">
        <v>92695</v>
      </c>
      <c r="C308" s="103"/>
      <c r="D308" s="94" t="s">
        <v>16</v>
      </c>
      <c r="E308" s="106">
        <f>SUM(E309:E314)</f>
        <v>60998</v>
      </c>
      <c r="F308" s="106">
        <f>SUM(F309:F314)</f>
        <v>99760</v>
      </c>
      <c r="G308" s="107">
        <f t="shared" si="5"/>
        <v>163.5463457818289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</row>
    <row r="309" spans="1:30" ht="45.75" customHeight="1">
      <c r="A309" s="103"/>
      <c r="B309" s="103"/>
      <c r="C309" s="103">
        <v>2830</v>
      </c>
      <c r="D309" s="94" t="s">
        <v>217</v>
      </c>
      <c r="E309" s="106">
        <v>36000</v>
      </c>
      <c r="F309" s="106">
        <v>80400</v>
      </c>
      <c r="G309" s="107">
        <f t="shared" si="5"/>
        <v>223.33333333333334</v>
      </c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</row>
    <row r="310" spans="1:30" ht="15" hidden="1">
      <c r="A310" s="103"/>
      <c r="B310" s="103"/>
      <c r="C310" s="103">
        <v>4170</v>
      </c>
      <c r="D310" s="94" t="s">
        <v>162</v>
      </c>
      <c r="E310" s="106">
        <v>1884</v>
      </c>
      <c r="F310" s="106">
        <v>0</v>
      </c>
      <c r="G310" s="107">
        <f t="shared" si="5"/>
        <v>0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</row>
    <row r="311" spans="1:30" ht="15">
      <c r="A311" s="103"/>
      <c r="B311" s="103"/>
      <c r="C311" s="103">
        <v>4210</v>
      </c>
      <c r="D311" s="94" t="s">
        <v>140</v>
      </c>
      <c r="E311" s="106">
        <v>14831</v>
      </c>
      <c r="F311" s="106">
        <v>11000</v>
      </c>
      <c r="G311" s="107">
        <f t="shared" si="5"/>
        <v>74.16897039983817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</row>
    <row r="312" spans="1:30" ht="15">
      <c r="A312" s="103"/>
      <c r="B312" s="103"/>
      <c r="C312" s="103">
        <v>4260</v>
      </c>
      <c r="D312" s="94" t="s">
        <v>163</v>
      </c>
      <c r="E312" s="106">
        <v>4033</v>
      </c>
      <c r="F312" s="106">
        <v>4100</v>
      </c>
      <c r="G312" s="107">
        <f t="shared" si="5"/>
        <v>101.66129432184478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</row>
    <row r="313" spans="1:30" ht="15">
      <c r="A313" s="103"/>
      <c r="B313" s="103"/>
      <c r="C313" s="103">
        <v>4300</v>
      </c>
      <c r="D313" s="94" t="s">
        <v>142</v>
      </c>
      <c r="E313" s="106">
        <v>4000</v>
      </c>
      <c r="F313" s="106">
        <v>4000</v>
      </c>
      <c r="G313" s="107">
        <f t="shared" si="5"/>
        <v>100</v>
      </c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</row>
    <row r="314" spans="1:30" ht="15">
      <c r="A314" s="103"/>
      <c r="B314" s="103"/>
      <c r="C314" s="103">
        <v>4430</v>
      </c>
      <c r="D314" s="94" t="s">
        <v>148</v>
      </c>
      <c r="E314" s="106">
        <v>250</v>
      </c>
      <c r="F314" s="106">
        <v>260</v>
      </c>
      <c r="G314" s="107">
        <f t="shared" si="5"/>
        <v>104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</row>
    <row r="315" spans="1:30" ht="15" hidden="1">
      <c r="A315" s="103"/>
      <c r="B315" s="103"/>
      <c r="C315" s="103">
        <v>4810</v>
      </c>
      <c r="D315" s="94" t="s">
        <v>179</v>
      </c>
      <c r="E315" s="106"/>
      <c r="F315" s="106"/>
      <c r="G315" s="107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</row>
    <row r="316" spans="1:30" ht="15">
      <c r="A316" s="103"/>
      <c r="B316" s="103"/>
      <c r="C316" s="103"/>
      <c r="D316" s="94" t="s">
        <v>218</v>
      </c>
      <c r="E316" s="121">
        <f>E10+E20+E32+E35+E41+E48+E84+E90+E103+E112+E117+E120+E195+E206+E245+E267+E291+E303</f>
        <v>17278099</v>
      </c>
      <c r="F316" s="121">
        <f>F10+F20+F32+F35+F41+F48+F84+F90+F103+F112+F117+F120+F195+F206+F245+F267+F291+F303</f>
        <v>15923596</v>
      </c>
      <c r="G316" s="122">
        <f t="shared" si="5"/>
        <v>92.16057854512815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</row>
    <row r="317" spans="3:30" ht="12.75">
      <c r="C317" s="92"/>
      <c r="D317" s="92"/>
      <c r="E317" s="30"/>
      <c r="F317" s="30"/>
      <c r="G317" s="78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</row>
    <row r="318" spans="3:30" ht="12.75">
      <c r="C318" s="92"/>
      <c r="D318" s="92"/>
      <c r="E318" s="30"/>
      <c r="F318" s="30"/>
      <c r="G318" s="7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</row>
    <row r="319" spans="3:30" ht="12.75">
      <c r="C319" s="92"/>
      <c r="D319" s="92"/>
      <c r="E319" s="30"/>
      <c r="F319" s="30"/>
      <c r="G319" s="78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</row>
    <row r="320" spans="4:36" ht="14.25">
      <c r="D320" s="127" t="s">
        <v>251</v>
      </c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  <c r="AH320" s="128"/>
      <c r="AI320" s="128"/>
      <c r="AJ320" s="128"/>
    </row>
    <row r="321" spans="4:17" ht="14.25">
      <c r="D321"/>
      <c r="E321" s="61"/>
      <c r="F321" s="61"/>
      <c r="G321" s="61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4:17" ht="14.25">
      <c r="D322"/>
      <c r="E322" s="61"/>
      <c r="F322" s="61"/>
      <c r="G322" s="61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4:17" ht="14.25">
      <c r="D323" s="127" t="s">
        <v>252</v>
      </c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4"/>
      <c r="Q323" s="14"/>
    </row>
  </sheetData>
  <mergeCells count="6">
    <mergeCell ref="D320:AJ320"/>
    <mergeCell ref="D323:O323"/>
    <mergeCell ref="D1:K1"/>
    <mergeCell ref="D2:J2"/>
    <mergeCell ref="D3:J3"/>
    <mergeCell ref="D4:J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"/>
  <sheetViews>
    <sheetView tabSelected="1" workbookViewId="0" topLeftCell="A1">
      <selection activeCell="K14" sqref="K14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5.421875" style="0" customWidth="1"/>
    <col min="4" max="4" width="56.57421875" style="0" customWidth="1"/>
    <col min="5" max="5" width="0" style="0" hidden="1" customWidth="1"/>
    <col min="6" max="6" width="10.8515625" style="0" customWidth="1"/>
    <col min="7" max="7" width="9.7109375" style="0" hidden="1" customWidth="1"/>
  </cols>
  <sheetData>
    <row r="1" spans="4:11" ht="15.75">
      <c r="D1" s="129" t="s">
        <v>256</v>
      </c>
      <c r="E1" s="130"/>
      <c r="F1" s="130"/>
      <c r="G1" s="128"/>
      <c r="H1" s="128"/>
      <c r="I1" s="128"/>
      <c r="J1" s="128"/>
      <c r="K1" s="128"/>
    </row>
    <row r="2" spans="4:10" ht="15.75">
      <c r="D2" s="129" t="s">
        <v>262</v>
      </c>
      <c r="E2" s="130"/>
      <c r="F2" s="130"/>
      <c r="G2" s="128"/>
      <c r="H2" s="128"/>
      <c r="I2" s="128"/>
      <c r="J2" s="128"/>
    </row>
    <row r="3" spans="4:10" ht="15.75">
      <c r="D3" s="129" t="s">
        <v>247</v>
      </c>
      <c r="E3" s="130"/>
      <c r="F3" s="130"/>
      <c r="G3" s="128"/>
      <c r="H3" s="128"/>
      <c r="I3" s="128"/>
      <c r="J3" s="128"/>
    </row>
    <row r="4" spans="4:10" ht="15.75">
      <c r="D4" s="129" t="s">
        <v>248</v>
      </c>
      <c r="E4" s="130"/>
      <c r="F4" s="130"/>
      <c r="G4" s="128"/>
      <c r="H4" s="128"/>
      <c r="I4" s="128"/>
      <c r="J4" s="128"/>
    </row>
    <row r="5" spans="5:7" ht="15">
      <c r="E5" s="61"/>
      <c r="F5" s="62"/>
      <c r="G5" s="62"/>
    </row>
    <row r="6" spans="1:7" ht="33" customHeight="1">
      <c r="A6" s="131" t="s">
        <v>258</v>
      </c>
      <c r="B6" s="131"/>
      <c r="C6" s="131"/>
      <c r="D6" s="131"/>
      <c r="E6" s="131"/>
      <c r="F6" s="131"/>
      <c r="G6" s="131"/>
    </row>
    <row r="7" spans="1:7" ht="11.25" customHeight="1">
      <c r="A7" s="31"/>
      <c r="B7" s="31"/>
      <c r="C7" s="31"/>
      <c r="D7" s="31"/>
      <c r="E7" s="31"/>
      <c r="F7" s="31"/>
      <c r="G7" s="31"/>
    </row>
    <row r="8" spans="1:7" ht="30">
      <c r="A8" s="52" t="s">
        <v>1</v>
      </c>
      <c r="B8" s="53" t="s">
        <v>2</v>
      </c>
      <c r="C8" s="54" t="s">
        <v>3</v>
      </c>
      <c r="D8" s="52" t="s">
        <v>4</v>
      </c>
      <c r="E8" s="55" t="s">
        <v>222</v>
      </c>
      <c r="F8" s="55" t="s">
        <v>250</v>
      </c>
      <c r="G8" s="56" t="s">
        <v>225</v>
      </c>
    </row>
    <row r="9" spans="1:7" ht="14.25">
      <c r="A9" s="33">
        <v>750</v>
      </c>
      <c r="B9" s="33"/>
      <c r="C9" s="34"/>
      <c r="D9" s="35" t="s">
        <v>42</v>
      </c>
      <c r="E9" s="36">
        <f>E10</f>
        <v>40600</v>
      </c>
      <c r="F9" s="36">
        <f>F10</f>
        <v>41200</v>
      </c>
      <c r="G9" s="50">
        <f>SUM(F9*100/E9)</f>
        <v>101.47783251231527</v>
      </c>
    </row>
    <row r="10" spans="1:7" ht="15.75" customHeight="1">
      <c r="A10" s="37"/>
      <c r="B10" s="37">
        <v>75011</v>
      </c>
      <c r="C10" s="38"/>
      <c r="D10" s="39" t="s">
        <v>43</v>
      </c>
      <c r="E10" s="40">
        <f>E11</f>
        <v>40600</v>
      </c>
      <c r="F10" s="40">
        <v>41200</v>
      </c>
      <c r="G10" s="51">
        <f aca="true" t="shared" si="0" ref="G10:G25">SUM(F10*100/E10)</f>
        <v>101.47783251231527</v>
      </c>
    </row>
    <row r="11" spans="1:7" ht="45" customHeight="1">
      <c r="A11" s="37"/>
      <c r="B11" s="37"/>
      <c r="C11" s="38" t="s">
        <v>44</v>
      </c>
      <c r="D11" s="39" t="s">
        <v>45</v>
      </c>
      <c r="E11" s="40">
        <v>40600</v>
      </c>
      <c r="F11" s="40">
        <v>41200</v>
      </c>
      <c r="G11" s="51">
        <f t="shared" si="0"/>
        <v>101.47783251231527</v>
      </c>
    </row>
    <row r="12" spans="1:7" ht="29.25" customHeight="1">
      <c r="A12" s="41">
        <v>751</v>
      </c>
      <c r="B12" s="33"/>
      <c r="C12" s="34"/>
      <c r="D12" s="35" t="s">
        <v>51</v>
      </c>
      <c r="E12" s="36" t="e">
        <f>E13+#REF!+#REF!</f>
        <v>#REF!</v>
      </c>
      <c r="F12" s="36">
        <f>F13</f>
        <v>780</v>
      </c>
      <c r="G12" s="50" t="e">
        <f t="shared" si="0"/>
        <v>#REF!</v>
      </c>
    </row>
    <row r="13" spans="1:7" ht="30">
      <c r="A13" s="37"/>
      <c r="B13" s="42">
        <v>75101</v>
      </c>
      <c r="C13" s="38"/>
      <c r="D13" s="39" t="s">
        <v>52</v>
      </c>
      <c r="E13" s="40">
        <f>E14</f>
        <v>744</v>
      </c>
      <c r="F13" s="40">
        <f>F14</f>
        <v>780</v>
      </c>
      <c r="G13" s="51">
        <f t="shared" si="0"/>
        <v>104.83870967741936</v>
      </c>
    </row>
    <row r="14" spans="1:7" ht="46.5" customHeight="1">
      <c r="A14" s="37"/>
      <c r="B14" s="37"/>
      <c r="C14" s="38" t="s">
        <v>44</v>
      </c>
      <c r="D14" s="39" t="s">
        <v>45</v>
      </c>
      <c r="E14" s="40">
        <v>744</v>
      </c>
      <c r="F14" s="40">
        <v>780</v>
      </c>
      <c r="G14" s="51">
        <f t="shared" si="0"/>
        <v>104.83870967741936</v>
      </c>
    </row>
    <row r="15" spans="1:7" ht="13.5" customHeight="1">
      <c r="A15" s="41">
        <v>754</v>
      </c>
      <c r="B15" s="45"/>
      <c r="C15" s="46"/>
      <c r="D15" s="47" t="s">
        <v>56</v>
      </c>
      <c r="E15" s="36">
        <f>E16</f>
        <v>400</v>
      </c>
      <c r="F15" s="36">
        <f>F16</f>
        <v>400</v>
      </c>
      <c r="G15" s="50">
        <f t="shared" si="0"/>
        <v>100</v>
      </c>
    </row>
    <row r="16" spans="1:7" ht="15">
      <c r="A16" s="37"/>
      <c r="B16" s="37">
        <v>75414</v>
      </c>
      <c r="C16" s="38"/>
      <c r="D16" s="39" t="s">
        <v>57</v>
      </c>
      <c r="E16" s="40">
        <f>E17</f>
        <v>400</v>
      </c>
      <c r="F16" s="40">
        <f>F17</f>
        <v>400</v>
      </c>
      <c r="G16" s="51">
        <f t="shared" si="0"/>
        <v>100</v>
      </c>
    </row>
    <row r="17" spans="1:7" ht="43.5" customHeight="1">
      <c r="A17" s="37"/>
      <c r="B17" s="37"/>
      <c r="C17" s="38" t="s">
        <v>44</v>
      </c>
      <c r="D17" s="39" t="s">
        <v>58</v>
      </c>
      <c r="E17" s="40">
        <v>400</v>
      </c>
      <c r="F17" s="40">
        <v>400</v>
      </c>
      <c r="G17" s="51">
        <f t="shared" si="0"/>
        <v>100</v>
      </c>
    </row>
    <row r="18" spans="1:7" ht="14.25">
      <c r="A18" s="33">
        <v>852</v>
      </c>
      <c r="B18" s="33"/>
      <c r="C18" s="34"/>
      <c r="D18" s="35" t="s">
        <v>114</v>
      </c>
      <c r="E18" s="36">
        <f>E19+E21+E23</f>
        <v>750300</v>
      </c>
      <c r="F18" s="36">
        <f>F19+F21+F23</f>
        <v>1214200</v>
      </c>
      <c r="G18" s="50">
        <f t="shared" si="0"/>
        <v>161.8286018925763</v>
      </c>
    </row>
    <row r="19" spans="1:7" ht="29.25" customHeight="1">
      <c r="A19" s="33"/>
      <c r="B19" s="42">
        <v>85212</v>
      </c>
      <c r="C19" s="38"/>
      <c r="D19" s="39" t="s">
        <v>115</v>
      </c>
      <c r="E19" s="48">
        <f>E20</f>
        <v>716000</v>
      </c>
      <c r="F19" s="48">
        <f>F20</f>
        <v>1177000</v>
      </c>
      <c r="G19" s="51">
        <f t="shared" si="0"/>
        <v>164.3854748603352</v>
      </c>
    </row>
    <row r="20" spans="1:7" ht="45.75" customHeight="1">
      <c r="A20" s="37"/>
      <c r="B20" s="57"/>
      <c r="C20" s="38" t="s">
        <v>44</v>
      </c>
      <c r="D20" s="39" t="s">
        <v>45</v>
      </c>
      <c r="E20" s="40">
        <v>716000</v>
      </c>
      <c r="F20" s="40">
        <v>1177000</v>
      </c>
      <c r="G20" s="51">
        <f t="shared" si="0"/>
        <v>164.3854748603352</v>
      </c>
    </row>
    <row r="21" spans="1:7" ht="45.75" customHeight="1">
      <c r="A21" s="37"/>
      <c r="B21" s="42">
        <v>85213</v>
      </c>
      <c r="C21" s="38"/>
      <c r="D21" s="39" t="s">
        <v>116</v>
      </c>
      <c r="E21" s="40">
        <f>E22</f>
        <v>6500</v>
      </c>
      <c r="F21" s="40">
        <f>F22</f>
        <v>7400</v>
      </c>
      <c r="G21" s="51">
        <f t="shared" si="0"/>
        <v>113.84615384615384</v>
      </c>
    </row>
    <row r="22" spans="1:7" ht="45" customHeight="1">
      <c r="A22" s="37"/>
      <c r="B22" s="57"/>
      <c r="C22" s="38" t="s">
        <v>44</v>
      </c>
      <c r="D22" s="39" t="s">
        <v>45</v>
      </c>
      <c r="E22" s="40">
        <v>6500</v>
      </c>
      <c r="F22" s="40">
        <v>7400</v>
      </c>
      <c r="G22" s="51">
        <f t="shared" si="0"/>
        <v>113.84615384615384</v>
      </c>
    </row>
    <row r="23" spans="1:7" ht="30">
      <c r="A23" s="37"/>
      <c r="B23" s="42">
        <v>85214</v>
      </c>
      <c r="C23" s="38"/>
      <c r="D23" s="39" t="s">
        <v>241</v>
      </c>
      <c r="E23" s="40">
        <f>E24</f>
        <v>27800</v>
      </c>
      <c r="F23" s="40">
        <f>F24</f>
        <v>29800</v>
      </c>
      <c r="G23" s="51">
        <f t="shared" si="0"/>
        <v>107.19424460431655</v>
      </c>
    </row>
    <row r="24" spans="1:7" ht="46.5" customHeight="1">
      <c r="A24" s="37"/>
      <c r="B24" s="57"/>
      <c r="C24" s="38" t="s">
        <v>44</v>
      </c>
      <c r="D24" s="39" t="s">
        <v>45</v>
      </c>
      <c r="E24" s="40">
        <v>27800</v>
      </c>
      <c r="F24" s="40">
        <v>29800</v>
      </c>
      <c r="G24" s="51">
        <f t="shared" si="0"/>
        <v>107.19424460431655</v>
      </c>
    </row>
    <row r="25" spans="1:7" ht="14.25">
      <c r="A25" s="32"/>
      <c r="B25" s="32"/>
      <c r="C25" s="32"/>
      <c r="D25" s="58" t="s">
        <v>226</v>
      </c>
      <c r="E25" s="59" t="e">
        <f>E9+E12+E15+E18</f>
        <v>#REF!</v>
      </c>
      <c r="F25" s="59">
        <f>F9+F12+F15+F18</f>
        <v>1256580</v>
      </c>
      <c r="G25" s="50" t="e">
        <f t="shared" si="0"/>
        <v>#REF!</v>
      </c>
    </row>
    <row r="26" spans="4:6" ht="12.75">
      <c r="D26" s="132" t="s">
        <v>260</v>
      </c>
      <c r="E26" s="133"/>
      <c r="F26" s="133"/>
    </row>
    <row r="28" ht="12.75">
      <c r="D28" s="125" t="s">
        <v>259</v>
      </c>
    </row>
    <row r="29" spans="4:11" ht="15.75">
      <c r="D29" s="129" t="s">
        <v>257</v>
      </c>
      <c r="E29" s="130"/>
      <c r="F29" s="130"/>
      <c r="G29" s="128"/>
      <c r="H29" s="128"/>
      <c r="I29" s="128"/>
      <c r="J29" s="128"/>
      <c r="K29" s="128"/>
    </row>
    <row r="30" spans="4:10" ht="15.75">
      <c r="D30" s="129" t="s">
        <v>262</v>
      </c>
      <c r="E30" s="130"/>
      <c r="F30" s="130"/>
      <c r="G30" s="128"/>
      <c r="H30" s="128"/>
      <c r="I30" s="128"/>
      <c r="J30" s="128"/>
    </row>
    <row r="31" spans="4:10" ht="15.75">
      <c r="D31" s="129" t="s">
        <v>247</v>
      </c>
      <c r="E31" s="130"/>
      <c r="F31" s="130"/>
      <c r="G31" s="128"/>
      <c r="H31" s="128"/>
      <c r="I31" s="128"/>
      <c r="J31" s="128"/>
    </row>
    <row r="32" spans="4:10" ht="15.75">
      <c r="D32" s="129" t="s">
        <v>248</v>
      </c>
      <c r="E32" s="130"/>
      <c r="F32" s="130"/>
      <c r="G32" s="128"/>
      <c r="H32" s="128"/>
      <c r="I32" s="128"/>
      <c r="J32" s="128"/>
    </row>
    <row r="33" spans="5:7" ht="15">
      <c r="E33" s="61"/>
      <c r="F33" s="62"/>
      <c r="G33" s="62"/>
    </row>
    <row r="34" ht="18.75" customHeight="1"/>
    <row r="35" spans="1:7" ht="33.75" customHeight="1">
      <c r="A35" s="131" t="s">
        <v>261</v>
      </c>
      <c r="B35" s="131"/>
      <c r="C35" s="131"/>
      <c r="D35" s="131"/>
      <c r="E35" s="131"/>
      <c r="F35" s="131"/>
      <c r="G35" s="131"/>
    </row>
    <row r="36" spans="1:7" ht="15.75" customHeight="1">
      <c r="A36" s="31"/>
      <c r="B36" s="31"/>
      <c r="C36" s="31"/>
      <c r="D36" s="31"/>
      <c r="E36" s="31"/>
      <c r="F36" s="31"/>
      <c r="G36" s="31"/>
    </row>
    <row r="37" ht="20.25" customHeight="1"/>
    <row r="38" spans="1:7" ht="30">
      <c r="A38" s="52" t="s">
        <v>1</v>
      </c>
      <c r="B38" s="53" t="s">
        <v>2</v>
      </c>
      <c r="C38" s="54" t="s">
        <v>3</v>
      </c>
      <c r="D38" s="52" t="s">
        <v>4</v>
      </c>
      <c r="E38" s="55" t="s">
        <v>222</v>
      </c>
      <c r="F38" s="55" t="s">
        <v>224</v>
      </c>
      <c r="G38" s="56" t="s">
        <v>225</v>
      </c>
    </row>
    <row r="39" spans="1:7" ht="14.25">
      <c r="A39" s="33">
        <v>750</v>
      </c>
      <c r="B39" s="33"/>
      <c r="C39" s="63"/>
      <c r="D39" s="33" t="s">
        <v>42</v>
      </c>
      <c r="E39" s="70">
        <f>SUM(E40)</f>
        <v>40600</v>
      </c>
      <c r="F39" s="36">
        <f>F40</f>
        <v>41200</v>
      </c>
      <c r="G39" s="68">
        <f>SUM(F39*100/E39)</f>
        <v>101.47783251231527</v>
      </c>
    </row>
    <row r="40" spans="1:7" ht="15">
      <c r="A40" s="37"/>
      <c r="B40" s="37">
        <v>75011</v>
      </c>
      <c r="C40" s="64"/>
      <c r="D40" s="37" t="s">
        <v>43</v>
      </c>
      <c r="E40" s="65">
        <f>SUM(E41:E48)</f>
        <v>40600</v>
      </c>
      <c r="F40" s="73">
        <f>SUM(F41:F48)</f>
        <v>41200</v>
      </c>
      <c r="G40" s="69">
        <f aca="true" t="shared" si="1" ref="G40:G71">SUM(F40*100/E40)</f>
        <v>101.47783251231527</v>
      </c>
    </row>
    <row r="41" spans="1:7" ht="15">
      <c r="A41" s="37"/>
      <c r="B41" s="37"/>
      <c r="C41" s="64">
        <v>4010</v>
      </c>
      <c r="D41" s="37" t="s">
        <v>153</v>
      </c>
      <c r="E41" s="65">
        <v>17505</v>
      </c>
      <c r="F41" s="60">
        <v>24000</v>
      </c>
      <c r="G41" s="69">
        <f t="shared" si="1"/>
        <v>137.10368466152528</v>
      </c>
    </row>
    <row r="42" spans="1:7" ht="15">
      <c r="A42" s="37"/>
      <c r="B42" s="37"/>
      <c r="C42" s="64">
        <v>4040</v>
      </c>
      <c r="D42" s="37" t="s">
        <v>154</v>
      </c>
      <c r="E42" s="65">
        <v>1446</v>
      </c>
      <c r="F42" s="60">
        <v>1681</v>
      </c>
      <c r="G42" s="69">
        <f t="shared" si="1"/>
        <v>116.25172890733057</v>
      </c>
    </row>
    <row r="43" spans="1:7" ht="15">
      <c r="A43" s="37"/>
      <c r="B43" s="37"/>
      <c r="C43" s="64">
        <v>4110</v>
      </c>
      <c r="D43" s="37" t="s">
        <v>155</v>
      </c>
      <c r="E43" s="65">
        <v>3265</v>
      </c>
      <c r="F43" s="60">
        <v>4425</v>
      </c>
      <c r="G43" s="69">
        <f t="shared" si="1"/>
        <v>135.5283307810107</v>
      </c>
    </row>
    <row r="44" spans="1:7" ht="15">
      <c r="A44" s="37"/>
      <c r="B44" s="37"/>
      <c r="C44" s="64">
        <v>4120</v>
      </c>
      <c r="D44" s="37" t="s">
        <v>156</v>
      </c>
      <c r="E44" s="65">
        <v>464</v>
      </c>
      <c r="F44" s="60">
        <v>629</v>
      </c>
      <c r="G44" s="69">
        <f t="shared" si="1"/>
        <v>135.56034482758622</v>
      </c>
    </row>
    <row r="45" spans="1:7" ht="15">
      <c r="A45" s="37"/>
      <c r="B45" s="37"/>
      <c r="C45" s="64">
        <v>4210</v>
      </c>
      <c r="D45" s="37" t="s">
        <v>140</v>
      </c>
      <c r="E45" s="65">
        <v>5000</v>
      </c>
      <c r="F45" s="60">
        <v>2000</v>
      </c>
      <c r="G45" s="69">
        <f t="shared" si="1"/>
        <v>40</v>
      </c>
    </row>
    <row r="46" spans="1:7" ht="15">
      <c r="A46" s="37"/>
      <c r="B46" s="37"/>
      <c r="C46" s="64">
        <v>4300</v>
      </c>
      <c r="D46" s="37" t="s">
        <v>142</v>
      </c>
      <c r="E46" s="66">
        <v>10700</v>
      </c>
      <c r="F46" s="60">
        <v>6695</v>
      </c>
      <c r="G46" s="69">
        <f t="shared" si="1"/>
        <v>62.570093457943926</v>
      </c>
    </row>
    <row r="47" spans="1:7" ht="15">
      <c r="A47" s="37"/>
      <c r="B47" s="37"/>
      <c r="C47" s="64">
        <v>4410</v>
      </c>
      <c r="D47" s="37" t="s">
        <v>157</v>
      </c>
      <c r="E47" s="65">
        <v>1500</v>
      </c>
      <c r="F47" s="60">
        <v>1000</v>
      </c>
      <c r="G47" s="69">
        <f t="shared" si="1"/>
        <v>66.66666666666667</v>
      </c>
    </row>
    <row r="48" spans="1:7" ht="15">
      <c r="A48" s="37"/>
      <c r="B48" s="37"/>
      <c r="C48" s="38">
        <v>4440</v>
      </c>
      <c r="D48" s="39" t="s">
        <v>227</v>
      </c>
      <c r="E48" s="110">
        <v>720</v>
      </c>
      <c r="F48" s="106">
        <v>770</v>
      </c>
      <c r="G48" s="71">
        <f t="shared" si="1"/>
        <v>106.94444444444444</v>
      </c>
    </row>
    <row r="49" spans="1:7" ht="28.5">
      <c r="A49" s="41">
        <v>751</v>
      </c>
      <c r="B49" s="41"/>
      <c r="C49" s="34"/>
      <c r="D49" s="35" t="s">
        <v>51</v>
      </c>
      <c r="E49" s="113">
        <f>E50+E53+E54</f>
        <v>11880</v>
      </c>
      <c r="F49" s="126">
        <f>F50+F53+F54</f>
        <v>780</v>
      </c>
      <c r="G49" s="68">
        <f t="shared" si="1"/>
        <v>6.565656565656566</v>
      </c>
    </row>
    <row r="50" spans="1:7" ht="30">
      <c r="A50" s="42"/>
      <c r="B50" s="42">
        <v>75101</v>
      </c>
      <c r="C50" s="64"/>
      <c r="D50" s="44" t="s">
        <v>228</v>
      </c>
      <c r="E50" s="65">
        <f>E51+E52</f>
        <v>744</v>
      </c>
      <c r="F50" s="60">
        <v>780</v>
      </c>
      <c r="G50" s="71">
        <f t="shared" si="1"/>
        <v>104.83870967741936</v>
      </c>
    </row>
    <row r="51" spans="1:7" ht="15">
      <c r="A51" s="37"/>
      <c r="B51" s="37"/>
      <c r="C51" s="64">
        <v>4210</v>
      </c>
      <c r="D51" s="37" t="s">
        <v>140</v>
      </c>
      <c r="E51" s="65">
        <v>100</v>
      </c>
      <c r="F51" s="60">
        <v>100</v>
      </c>
      <c r="G51" s="71">
        <f t="shared" si="1"/>
        <v>100</v>
      </c>
    </row>
    <row r="52" spans="1:7" ht="15">
      <c r="A52" s="37"/>
      <c r="B52" s="37"/>
      <c r="C52" s="64">
        <v>4300</v>
      </c>
      <c r="D52" s="37" t="s">
        <v>142</v>
      </c>
      <c r="E52" s="65">
        <v>644</v>
      </c>
      <c r="F52" s="60">
        <v>680</v>
      </c>
      <c r="G52" s="71">
        <f t="shared" si="1"/>
        <v>105.59006211180125</v>
      </c>
    </row>
    <row r="53" spans="1:7" ht="15.75" customHeight="1">
      <c r="A53" s="37"/>
      <c r="B53" s="38" t="s">
        <v>53</v>
      </c>
      <c r="C53" s="38"/>
      <c r="D53" s="39" t="s">
        <v>229</v>
      </c>
      <c r="E53" s="65">
        <v>5270</v>
      </c>
      <c r="F53" s="60">
        <v>0</v>
      </c>
      <c r="G53" s="71">
        <f t="shared" si="1"/>
        <v>0</v>
      </c>
    </row>
    <row r="54" spans="1:7" ht="15">
      <c r="A54" s="37"/>
      <c r="B54" s="38" t="s">
        <v>54</v>
      </c>
      <c r="C54" s="38"/>
      <c r="D54" s="44" t="s">
        <v>55</v>
      </c>
      <c r="E54" s="65">
        <v>5866</v>
      </c>
      <c r="F54" s="60">
        <v>0</v>
      </c>
      <c r="G54" s="71">
        <f t="shared" si="1"/>
        <v>0</v>
      </c>
    </row>
    <row r="55" spans="1:7" ht="14.25">
      <c r="A55" s="33">
        <v>754</v>
      </c>
      <c r="B55" s="41"/>
      <c r="C55" s="34"/>
      <c r="D55" s="35" t="s">
        <v>56</v>
      </c>
      <c r="E55" s="113">
        <f>SUM(E56)</f>
        <v>400</v>
      </c>
      <c r="F55" s="117">
        <v>400</v>
      </c>
      <c r="G55" s="72">
        <f t="shared" si="1"/>
        <v>100</v>
      </c>
    </row>
    <row r="56" spans="1:7" ht="15">
      <c r="A56" s="37"/>
      <c r="B56" s="37">
        <v>75414</v>
      </c>
      <c r="C56" s="64"/>
      <c r="D56" s="37" t="s">
        <v>57</v>
      </c>
      <c r="E56" s="65">
        <f>SUM(E57)</f>
        <v>400</v>
      </c>
      <c r="F56" s="60">
        <v>400</v>
      </c>
      <c r="G56" s="69">
        <f t="shared" si="1"/>
        <v>100</v>
      </c>
    </row>
    <row r="57" spans="1:7" ht="15">
      <c r="A57" s="37"/>
      <c r="B57" s="37"/>
      <c r="C57" s="64">
        <v>4210</v>
      </c>
      <c r="D57" s="37" t="s">
        <v>140</v>
      </c>
      <c r="E57" s="65">
        <v>400</v>
      </c>
      <c r="F57" s="60">
        <v>400</v>
      </c>
      <c r="G57" s="69">
        <f t="shared" si="1"/>
        <v>100</v>
      </c>
    </row>
    <row r="58" spans="1:7" ht="14.25">
      <c r="A58" s="33">
        <v>852</v>
      </c>
      <c r="B58" s="33"/>
      <c r="C58" s="63"/>
      <c r="D58" s="33" t="s">
        <v>114</v>
      </c>
      <c r="E58" s="70">
        <f>SUM(E59+E67+E69)</f>
        <v>750300</v>
      </c>
      <c r="F58" s="70">
        <f>SUM(F59+F67+F69)</f>
        <v>1214200</v>
      </c>
      <c r="G58" s="68">
        <f t="shared" si="1"/>
        <v>161.8286018925763</v>
      </c>
    </row>
    <row r="59" spans="1:7" ht="30">
      <c r="A59" s="42"/>
      <c r="B59" s="42">
        <v>85212</v>
      </c>
      <c r="C59" s="38"/>
      <c r="D59" s="39" t="s">
        <v>115</v>
      </c>
      <c r="E59" s="110">
        <f>SUM(E60:E66)</f>
        <v>716000</v>
      </c>
      <c r="F59" s="106">
        <f>SUM(F60:F66)</f>
        <v>1177000</v>
      </c>
      <c r="G59" s="69">
        <f t="shared" si="1"/>
        <v>164.3854748603352</v>
      </c>
    </row>
    <row r="60" spans="1:7" ht="15">
      <c r="A60" s="37"/>
      <c r="B60" s="37"/>
      <c r="C60" s="64" t="s">
        <v>230</v>
      </c>
      <c r="D60" s="44" t="s">
        <v>196</v>
      </c>
      <c r="E60" s="65">
        <v>691680</v>
      </c>
      <c r="F60" s="60">
        <v>1128690</v>
      </c>
      <c r="G60" s="69">
        <f t="shared" si="1"/>
        <v>163.18095072866066</v>
      </c>
    </row>
    <row r="61" spans="1:7" ht="15">
      <c r="A61" s="37"/>
      <c r="B61" s="37"/>
      <c r="C61" s="64" t="s">
        <v>231</v>
      </c>
      <c r="D61" s="44" t="s">
        <v>153</v>
      </c>
      <c r="E61" s="65">
        <v>8665</v>
      </c>
      <c r="F61" s="60">
        <v>21366</v>
      </c>
      <c r="G61" s="69">
        <f t="shared" si="1"/>
        <v>246.57818811309866</v>
      </c>
    </row>
    <row r="62" spans="1:7" ht="15">
      <c r="A62" s="37"/>
      <c r="B62" s="37"/>
      <c r="C62" s="64" t="s">
        <v>232</v>
      </c>
      <c r="D62" s="44" t="s">
        <v>155</v>
      </c>
      <c r="E62" s="65">
        <v>11576</v>
      </c>
      <c r="F62" s="60">
        <v>16886</v>
      </c>
      <c r="G62" s="69">
        <f t="shared" si="1"/>
        <v>145.87076710435383</v>
      </c>
    </row>
    <row r="63" spans="1:7" ht="15">
      <c r="A63" s="37"/>
      <c r="B63" s="37"/>
      <c r="C63" s="64" t="s">
        <v>233</v>
      </c>
      <c r="D63" s="44" t="s">
        <v>156</v>
      </c>
      <c r="E63" s="65">
        <v>213</v>
      </c>
      <c r="F63" s="60">
        <v>524</v>
      </c>
      <c r="G63" s="69">
        <f t="shared" si="1"/>
        <v>246.0093896713615</v>
      </c>
    </row>
    <row r="64" spans="1:7" ht="15">
      <c r="A64" s="37"/>
      <c r="B64" s="37"/>
      <c r="C64" s="64" t="s">
        <v>234</v>
      </c>
      <c r="D64" s="44" t="s">
        <v>140</v>
      </c>
      <c r="E64" s="65">
        <v>1910</v>
      </c>
      <c r="F64" s="60">
        <v>3234</v>
      </c>
      <c r="G64" s="69">
        <f t="shared" si="1"/>
        <v>169.3193717277487</v>
      </c>
    </row>
    <row r="65" spans="1:7" ht="15">
      <c r="A65" s="37"/>
      <c r="B65" s="37"/>
      <c r="C65" s="64" t="s">
        <v>235</v>
      </c>
      <c r="D65" s="44" t="s">
        <v>163</v>
      </c>
      <c r="E65" s="65"/>
      <c r="F65" s="60">
        <v>300</v>
      </c>
      <c r="G65" s="69"/>
    </row>
    <row r="66" spans="1:7" ht="15">
      <c r="A66" s="37"/>
      <c r="B66" s="37"/>
      <c r="C66" s="64" t="s">
        <v>236</v>
      </c>
      <c r="D66" s="44" t="s">
        <v>142</v>
      </c>
      <c r="E66" s="65">
        <v>1956</v>
      </c>
      <c r="F66" s="60">
        <v>6000</v>
      </c>
      <c r="G66" s="69">
        <f t="shared" si="1"/>
        <v>306.7484662576687</v>
      </c>
    </row>
    <row r="67" spans="1:7" ht="46.5" customHeight="1">
      <c r="A67" s="37"/>
      <c r="B67" s="42">
        <v>85213</v>
      </c>
      <c r="C67" s="64"/>
      <c r="D67" s="44" t="s">
        <v>116</v>
      </c>
      <c r="E67" s="40">
        <f>SUM(E68)</f>
        <v>6500</v>
      </c>
      <c r="F67" s="67">
        <v>7400</v>
      </c>
      <c r="G67" s="69">
        <f t="shared" si="1"/>
        <v>113.84615384615384</v>
      </c>
    </row>
    <row r="68" spans="1:7" ht="15">
      <c r="A68" s="37"/>
      <c r="B68" s="42"/>
      <c r="C68" s="64" t="s">
        <v>237</v>
      </c>
      <c r="D68" s="44" t="s">
        <v>197</v>
      </c>
      <c r="E68" s="65">
        <v>6500</v>
      </c>
      <c r="F68" s="60">
        <v>7400</v>
      </c>
      <c r="G68" s="69">
        <f t="shared" si="1"/>
        <v>113.84615384615384</v>
      </c>
    </row>
    <row r="69" spans="1:7" ht="30">
      <c r="A69" s="37"/>
      <c r="B69" s="42">
        <v>85214</v>
      </c>
      <c r="C69" s="64"/>
      <c r="D69" s="44" t="s">
        <v>240</v>
      </c>
      <c r="E69" s="65">
        <f>SUM(E70:E70)</f>
        <v>27800</v>
      </c>
      <c r="F69" s="60">
        <v>29800</v>
      </c>
      <c r="G69" s="69">
        <f t="shared" si="1"/>
        <v>107.19424460431655</v>
      </c>
    </row>
    <row r="70" spans="1:7" ht="15">
      <c r="A70" s="37"/>
      <c r="B70" s="37"/>
      <c r="C70" s="64">
        <v>3110</v>
      </c>
      <c r="D70" s="37" t="s">
        <v>196</v>
      </c>
      <c r="E70" s="65">
        <v>27800</v>
      </c>
      <c r="F70" s="60">
        <v>29800</v>
      </c>
      <c r="G70" s="69">
        <f t="shared" si="1"/>
        <v>107.19424460431655</v>
      </c>
    </row>
    <row r="71" spans="1:7" ht="15">
      <c r="A71" s="37"/>
      <c r="B71" s="37"/>
      <c r="C71" s="64"/>
      <c r="D71" s="33" t="s">
        <v>238</v>
      </c>
      <c r="E71" s="70">
        <f>E39+E49+E55+E58</f>
        <v>803180</v>
      </c>
      <c r="F71" s="70">
        <f>F39+F49+F55+F58</f>
        <v>1256580</v>
      </c>
      <c r="G71" s="68">
        <f t="shared" si="1"/>
        <v>156.45060882990114</v>
      </c>
    </row>
    <row r="75" spans="4:36" ht="14.25">
      <c r="D75" s="127" t="s">
        <v>251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</row>
    <row r="76" spans="5:17" ht="14.25">
      <c r="E76" s="61"/>
      <c r="F76" s="61"/>
      <c r="G76" s="61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5:17" ht="14.25">
      <c r="E77" s="61"/>
      <c r="F77" s="61"/>
      <c r="G77" s="61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4:17" ht="14.25">
      <c r="D78" s="127" t="s">
        <v>252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4"/>
      <c r="Q78" s="14"/>
    </row>
  </sheetData>
  <mergeCells count="13">
    <mergeCell ref="D1:K1"/>
    <mergeCell ref="D2:J2"/>
    <mergeCell ref="D3:J3"/>
    <mergeCell ref="D4:J4"/>
    <mergeCell ref="A6:G6"/>
    <mergeCell ref="A35:G35"/>
    <mergeCell ref="D75:AJ75"/>
    <mergeCell ref="D78:O78"/>
    <mergeCell ref="D29:K29"/>
    <mergeCell ref="D30:J30"/>
    <mergeCell ref="D31:J31"/>
    <mergeCell ref="D32:J32"/>
    <mergeCell ref="D26:F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U.G. Kleszczewo</cp:lastModifiedBy>
  <cp:lastPrinted>2005-12-15T14:17:57Z</cp:lastPrinted>
  <dcterms:created xsi:type="dcterms:W3CDTF">2005-10-20T11:32:55Z</dcterms:created>
  <dcterms:modified xsi:type="dcterms:W3CDTF">2005-12-16T10:40:44Z</dcterms:modified>
  <cp:category/>
  <cp:version/>
  <cp:contentType/>
  <cp:contentStatus/>
</cp:coreProperties>
</file>