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3"/>
  </bookViews>
  <sheets>
    <sheet name="budżet" sheetId="1" r:id="rId1"/>
    <sheet name="zad zlecone" sheetId="2" r:id="rId2"/>
    <sheet name="F sołecki" sheetId="3" r:id="rId3"/>
    <sheet name="zmiany w planie zadań unijnych" sheetId="4" r:id="rId4"/>
  </sheets>
  <definedNames/>
  <calcPr fullCalcOnLoad="1"/>
</workbook>
</file>

<file path=xl/sharedStrings.xml><?xml version="1.0" encoding="utf-8"?>
<sst xmlns="http://schemas.openxmlformats.org/spreadsheetml/2006/main" count="1867" uniqueCount="932">
  <si>
    <t>Dział</t>
  </si>
  <si>
    <t>Treść</t>
  </si>
  <si>
    <t>010</t>
  </si>
  <si>
    <t>Rolnictwo i łowiectwo</t>
  </si>
  <si>
    <t>438 555,00</t>
  </si>
  <si>
    <t>01042</t>
  </si>
  <si>
    <t>Wyłączenie z produkcji gruntów rolnych</t>
  </si>
  <si>
    <t>100 000,00</t>
  </si>
  <si>
    <t>6300</t>
  </si>
  <si>
    <t>Dotacja celowa otrzymana z tytułu pomocy finansowej udzielanej między jednostkami samorządu terytorialnego na dofinansowanie własnych zadań inwestycyjnych i zakupów inwestycyjnych</t>
  </si>
  <si>
    <t>01095</t>
  </si>
  <si>
    <t>Pozostała działalność</t>
  </si>
  <si>
    <t>338 555,00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</si>
  <si>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</si>
  <si>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</si>
  <si>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300,00</t>
  </si>
  <si>
    <t>2010</t>
  </si>
  <si>
    <t>Dotacje celowe otrzymane z budżetu państwa na realizację zadań bieżących z zakresu administracji rządowej oraz innych zadań zleconych gminie (związkom gmin) ustawami</t>
  </si>
  <si>
    <t>338 255,00</t>
  </si>
  <si>
    <t>700</t>
  </si>
  <si>
    <t>Gospodarka mieszkaniowa</t>
  </si>
  <si>
    <t>2 514 954,00</t>
  </si>
  <si>
    <t>70005</t>
  </si>
  <si>
    <t>Gospodarka gruntami i nieruchomościami</t>
  </si>
  <si>
    <t>0470</t>
  </si>
  <si>
    <t>Wpływy z opłat za zarząd, użytkowanie i użytkowanie wieczyste nieruchomości</t>
  </si>
  <si>
    <t>30 894,00</t>
  </si>
  <si>
    <t>169 000,00</t>
  </si>
  <si>
    <t>0770</t>
  </si>
  <si>
    <t>Wpłaty z tytułu odpłatnego nabycia prawa własności oraz prawa użytkowania wieczystego nieruchomości</t>
  </si>
  <si>
    <t>2 236 360,00</t>
  </si>
  <si>
    <t>0920</t>
  </si>
  <si>
    <t>Pozostałe odsetki</t>
  </si>
  <si>
    <t>1 700,00</t>
  </si>
  <si>
    <t>0970</t>
  </si>
  <si>
    <t>Wpływy z różnych dochodów</t>
  </si>
  <si>
    <t>77 000,00</t>
  </si>
  <si>
    <t>0,00</t>
  </si>
  <si>
    <t>Środki na dofinansowanie własnych zadań bieżących gmin (związków gmin), powiatów (związków powiatów), samorządów województw, pozyskane z innych źródeł</t>
  </si>
  <si>
    <t>6298</t>
  </si>
  <si>
    <t>Środki na dofinansowanie własnych inwestycji gmin (związków gmin), powiatów (związków powiatów), samorządów województw, pozyskane z innych źródeł</t>
  </si>
  <si>
    <t>750</t>
  </si>
  <si>
    <t>Administracja publiczna</t>
  </si>
  <si>
    <t>45 248,00</t>
  </si>
  <si>
    <t>75011</t>
  </si>
  <si>
    <t>Urzędy wojewódzkie</t>
  </si>
  <si>
    <t>44 600,00</t>
  </si>
  <si>
    <t>75023</t>
  </si>
  <si>
    <t>Urzędy gmin (miast i miast na prawach powiatu)</t>
  </si>
  <si>
    <t>648,00</t>
  </si>
  <si>
    <t>0830</t>
  </si>
  <si>
    <t>Wpływy z usług</t>
  </si>
  <si>
    <t>751</t>
  </si>
  <si>
    <t>Urzędy naczelnych organów władzy państwowej, kontroli i ochrony prawa oraz sądownictwa</t>
  </si>
  <si>
    <t>4 873,00</t>
  </si>
  <si>
    <t>75101</t>
  </si>
  <si>
    <t>Urzędy naczelnych organów władzy państwowej, kontroli i ochrony prawa</t>
  </si>
  <si>
    <t>970,00</t>
  </si>
  <si>
    <t>75109</t>
  </si>
  <si>
    <t>Wybory do rad gmin, rad powiatów i sejmików województw, wybory wójtów, burmistrzów i prezydentów miast oraz referenda gminne, powiatowe i wojewódzkie</t>
  </si>
  <si>
    <t>3 903,00</t>
  </si>
  <si>
    <t>756</t>
  </si>
  <si>
    <t>Dochody od osób prawnych, od osób fizycznych i od innych jednostek nieposiadających osobowości prawnej oraz wydatki związane z ich poborem</t>
  </si>
  <si>
    <t>8 394 879,00</t>
  </si>
  <si>
    <t>75601</t>
  </si>
  <si>
    <t>Wpływy z podatku dochodowego od osób fizycznych</t>
  </si>
  <si>
    <t>4 950,00</t>
  </si>
  <si>
    <t>0350</t>
  </si>
  <si>
    <t>Podatek od działalności gospodarczej osób fizycznych, opłacany w formie karty podatkowej</t>
  </si>
  <si>
    <t>4 900,00</t>
  </si>
  <si>
    <t>0910</t>
  </si>
  <si>
    <t>Odsetki od nieterminowych wpłat z tytułu podatków i opłat</t>
  </si>
  <si>
    <t>50,00</t>
  </si>
  <si>
    <t>75615</t>
  </si>
  <si>
    <t>Wpływy z podatku rolnego, podatku leśnego, podatku od czynności cywilnoprawnych, podatków i opłat lokalnych od osób prawnych i innych jednostek organizacyjnych</t>
  </si>
  <si>
    <t>1 055 258,00</t>
  </si>
  <si>
    <t>0310</t>
  </si>
  <si>
    <t>Podatek od nieruchomości</t>
  </si>
  <si>
    <t>670 722,00</t>
  </si>
  <si>
    <t>0320</t>
  </si>
  <si>
    <t>Podatek rolny</t>
  </si>
  <si>
    <t>230 997,00</t>
  </si>
  <si>
    <t>0330</t>
  </si>
  <si>
    <t>Podatek leśny</t>
  </si>
  <si>
    <t>2 844,00</t>
  </si>
  <si>
    <t>0340</t>
  </si>
  <si>
    <t>Podatek od środków transportowych</t>
  </si>
  <si>
    <t>89 585,00</t>
  </si>
  <si>
    <t>0500</t>
  </si>
  <si>
    <t>Podatek od czynności cywilnoprawnych</t>
  </si>
  <si>
    <t>60 000,00</t>
  </si>
  <si>
    <t>1 110,00</t>
  </si>
  <si>
    <t>75616</t>
  </si>
  <si>
    <t>Wpływy z podatku rolnego, podatku leśnego, podatku od spadków i darowizn, podatku od czynności cywilno-prawnych oraz podatków i opłat lokalnych od osób fizycznych</t>
  </si>
  <si>
    <t>1 946 484,00</t>
  </si>
  <si>
    <t>770 000,00</t>
  </si>
  <si>
    <t>646 000,00</t>
  </si>
  <si>
    <t>234,00</t>
  </si>
  <si>
    <t>170 000,00</t>
  </si>
  <si>
    <t>0360</t>
  </si>
  <si>
    <t>Podatek od spadków i darowizn</t>
  </si>
  <si>
    <t>5 000,00</t>
  </si>
  <si>
    <t>0430</t>
  </si>
  <si>
    <t>Wpływy z opłaty targowej</t>
  </si>
  <si>
    <t>4 150,00</t>
  </si>
  <si>
    <t>335 000,00</t>
  </si>
  <si>
    <t>0690</t>
  </si>
  <si>
    <t>Wpływy z różnych opłat</t>
  </si>
  <si>
    <t>5 600,00</t>
  </si>
  <si>
    <t>10 500,00</t>
  </si>
  <si>
    <t>75618</t>
  </si>
  <si>
    <t>Wpływy z innych opłat stanowiących dochody jednostek samorządu terytorialnego na podstawie ustaw</t>
  </si>
  <si>
    <t>259 720,00</t>
  </si>
  <si>
    <t>0410</t>
  </si>
  <si>
    <t>Wpływy z opłaty skarbowej</t>
  </si>
  <si>
    <t>20 000,00</t>
  </si>
  <si>
    <t>0480</t>
  </si>
  <si>
    <t>Wpływy z opłat za zezwolenia na sprzedaż alkoholu</t>
  </si>
  <si>
    <t>86 000,00</t>
  </si>
  <si>
    <t>0490</t>
  </si>
  <si>
    <t>Wpływy z innych lokalnych opłat pobieranych przez jednostki samorządu terytorialnego na podstawie odrębnych ustaw</t>
  </si>
  <si>
    <t>145 300,00</t>
  </si>
  <si>
    <t>0590</t>
  </si>
  <si>
    <t>Wpływy z opłat za koncesje i licencje</t>
  </si>
  <si>
    <t>3 770,00</t>
  </si>
  <si>
    <t>4 650,00</t>
  </si>
  <si>
    <t>75621</t>
  </si>
  <si>
    <t>Udziały gmin w podatkach stanowiących dochód budżetu państwa</t>
  </si>
  <si>
    <t>5 128 467,00</t>
  </si>
  <si>
    <t>0010</t>
  </si>
  <si>
    <t>Podatek dochodowy od osób fizycznych</t>
  </si>
  <si>
    <t>5 058 467,00</t>
  </si>
  <si>
    <t>0020</t>
  </si>
  <si>
    <t>Podatek dochodowy od osób prawnych</t>
  </si>
  <si>
    <t>70 000,00</t>
  </si>
  <si>
    <t>758</t>
  </si>
  <si>
    <t>Różne rozliczenia</t>
  </si>
  <si>
    <t>6 823 661,00</t>
  </si>
  <si>
    <t>75801</t>
  </si>
  <si>
    <t>Część oświatowa subwencji ogólnej dla jednostek samorządu terytorialnego</t>
  </si>
  <si>
    <t>6 213 954,00</t>
  </si>
  <si>
    <t>2920</t>
  </si>
  <si>
    <t>Subwencje ogólne z budżetu państwa</t>
  </si>
  <si>
    <t>75807</t>
  </si>
  <si>
    <t>Część wyrównawcza subwencji ogólnej dla gmin</t>
  </si>
  <si>
    <t>391 515,00</t>
  </si>
  <si>
    <t>75814</t>
  </si>
  <si>
    <t>Różne rozliczenia finansowe</t>
  </si>
  <si>
    <t>218 192,00</t>
  </si>
  <si>
    <t>10 000,00</t>
  </si>
  <si>
    <t>81 000,00</t>
  </si>
  <si>
    <t>14 640,00</t>
  </si>
  <si>
    <t>2030</t>
  </si>
  <si>
    <t>Dotacje celowe otrzymane z budżetu państwa na realizację własnych zadań bieżących gmin (związków gmin)</t>
  </si>
  <si>
    <t>18 371,00</t>
  </si>
  <si>
    <t>6330</t>
  </si>
  <si>
    <t>Dotacje celowe otrzymane z budżetu państwa na realizację inwestycji i zakupów inwestycyjnych własnych gmin (związków gmin)</t>
  </si>
  <si>
    <t>10 574,00</t>
  </si>
  <si>
    <t>6680</t>
  </si>
  <si>
    <t>Wpłata środków finansowych z niewykorzystanych w terminie wydatków, które nie wygasają z upływem roku budżetowego</t>
  </si>
  <si>
    <t>83 607,00</t>
  </si>
  <si>
    <t>801</t>
  </si>
  <si>
    <t>Oświata i wychowanie</t>
  </si>
  <si>
    <t>626 343,00</t>
  </si>
  <si>
    <t>80101</t>
  </si>
  <si>
    <t>Szkoły podstawowe</t>
  </si>
  <si>
    <t>165 506,00</t>
  </si>
  <si>
    <t>9 482,00</t>
  </si>
  <si>
    <t>40 574,00</t>
  </si>
  <si>
    <t>115 450,00</t>
  </si>
  <si>
    <t>80104</t>
  </si>
  <si>
    <t xml:space="preserve">Przedszkola </t>
  </si>
  <si>
    <t>455 834,00</t>
  </si>
  <si>
    <t>405,00</t>
  </si>
  <si>
    <t>154 735,00</t>
  </si>
  <si>
    <t>694,00</t>
  </si>
  <si>
    <t>2310</t>
  </si>
  <si>
    <t>Dotacje celowe otrzymane z gminy na zadania bieżące realizowane na podstawie porozumień (umów) między jednostkami samorządu terytorialnego</t>
  </si>
  <si>
    <t>300 000,00</t>
  </si>
  <si>
    <t>80110</t>
  </si>
  <si>
    <t>Gimnazja</t>
  </si>
  <si>
    <t>3 396,00</t>
  </si>
  <si>
    <t>2701</t>
  </si>
  <si>
    <t>80195</t>
  </si>
  <si>
    <t>1 607,00</t>
  </si>
  <si>
    <t>712,00</t>
  </si>
  <si>
    <t>2400</t>
  </si>
  <si>
    <t>Wpływy do budżetu pozostałości środków finansowych gromadzonych na wydzielonym rachunku jednostki budżetowej</t>
  </si>
  <si>
    <t>895,00</t>
  </si>
  <si>
    <t>852</t>
  </si>
  <si>
    <t>Pomoc społeczna</t>
  </si>
  <si>
    <t>1 374 813,00</t>
  </si>
  <si>
    <t>85206</t>
  </si>
  <si>
    <t>Wspieranie rodziny</t>
  </si>
  <si>
    <t>30 000,00</t>
  </si>
  <si>
    <t>85212</t>
  </si>
  <si>
    <t>Świadczenia rodzinne, świadczenia z funduszu alimentacyjneego oraz składki na ubezpieczenia emerytalne i rentowe z ubezpieczenia społecznego</t>
  </si>
  <si>
    <t>1 126 785,00</t>
  </si>
  <si>
    <t>1 118 340,00</t>
  </si>
  <si>
    <t>2360</t>
  </si>
  <si>
    <t>Dochody jednostek samorządu terytorialnego związane z realizacją zadań z zakresu administracji rządowej oraz innych zadań zleconych ustawami</t>
  </si>
  <si>
    <t>8 445,00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</si>
  <si>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</si>
  <si>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</si>
  <si>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4 404,00</t>
  </si>
  <si>
    <t>2 621,00</t>
  </si>
  <si>
    <t>1 783,00</t>
  </si>
  <si>
    <t>85214</t>
  </si>
  <si>
    <t>Zasiłki i pomoc w naturze oraz składki na ubezpieczenia emerytalne i rentowe</t>
  </si>
  <si>
    <t>93 773,00</t>
  </si>
  <si>
    <t>0960</t>
  </si>
  <si>
    <t>Otrzymane spadki, zapisy i darowizny w postaci pieniężnej</t>
  </si>
  <si>
    <t>2 376,00</t>
  </si>
  <si>
    <t>91 397,00</t>
  </si>
  <si>
    <t>85216</t>
  </si>
  <si>
    <t>Zasiłki stałe</t>
  </si>
  <si>
    <t>24 788,00</t>
  </si>
  <si>
    <t>27,00</t>
  </si>
  <si>
    <t>24 761,00</t>
  </si>
  <si>
    <t>85219</t>
  </si>
  <si>
    <t>Ośrodki pomocy społecznej</t>
  </si>
  <si>
    <t>38 171,00</t>
  </si>
  <si>
    <t>3 400,00</t>
  </si>
  <si>
    <t>421,00</t>
  </si>
  <si>
    <t>34 350,00</t>
  </si>
  <si>
    <t>85228</t>
  </si>
  <si>
    <t>Usługi opiekuńcze i specjalistyczne usługi opiekuńcze</t>
  </si>
  <si>
    <t>2 902,00</t>
  </si>
  <si>
    <t>85295</t>
  </si>
  <si>
    <t>53 990,00</t>
  </si>
  <si>
    <t>16 500,00</t>
  </si>
  <si>
    <t>37 490,00</t>
  </si>
  <si>
    <t>853</t>
  </si>
  <si>
    <t>Pozostałe zadania w zakresie polityki społecznej</t>
  </si>
  <si>
    <t>52 399,00</t>
  </si>
  <si>
    <t>85395</t>
  </si>
  <si>
    <t>100,00</t>
  </si>
  <si>
    <t>2007</t>
  </si>
  <si>
    <t>Dotacje celowe w ramach programów finansowanych z udziałem środków europejskich oraz środków o których mowa w art.5 ust.1 pkt 3 oraz ust. 3 pkt 5 i 6 ustawy, lub płatności w ramach budżetu środków europejskich</t>
  </si>
  <si>
    <t>49 669,00</t>
  </si>
  <si>
    <t>2009</t>
  </si>
  <si>
    <t>2 630,00</t>
  </si>
  <si>
    <t>854</t>
  </si>
  <si>
    <t>Edukacyjna opieka wychowawcza</t>
  </si>
  <si>
    <t>42 482,00</t>
  </si>
  <si>
    <t>85415</t>
  </si>
  <si>
    <t>Pomoc materialna dla uczniów</t>
  </si>
  <si>
    <t>900</t>
  </si>
  <si>
    <t>Gospodarka komunalna i ochrona środowiska</t>
  </si>
  <si>
    <t>4 404 560,00</t>
  </si>
  <si>
    <t>90017</t>
  </si>
  <si>
    <t>Zakłady gospodarki komunalnej</t>
  </si>
  <si>
    <t>4 348 180,00</t>
  </si>
  <si>
    <t>6288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</si>
  <si>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</si>
  <si>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3 843 710,00</t>
  </si>
  <si>
    <t>6660</t>
  </si>
  <si>
    <t xml:space="preserve">Wpływy ze zwrotów dotacji oraz płatności, w tym wykorzystanych niezgodnie z przeznaczeniem lub wykorzystanych z naruszeniem procedur, o których mowa w art. 184 ustawy, pobranych nienależnie lub w nadmiernej wysokości, dotyczące dochodów majątkowych </t>
  </si>
  <si>
    <t>504 470,00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</si>
  <si>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</si>
  <si>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</si>
  <si>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</si>
  <si>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</si>
  <si>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200,00</t>
  </si>
  <si>
    <t>0400</t>
  </si>
  <si>
    <t>Wpływy z opłaty produktowej</t>
  </si>
  <si>
    <t>90095</t>
  </si>
  <si>
    <t>36 180,00</t>
  </si>
  <si>
    <t>36 000,00</t>
  </si>
  <si>
    <t>180,00</t>
  </si>
  <si>
    <t>921</t>
  </si>
  <si>
    <t>Kultura i ochrona dziedzictwa narodowego</t>
  </si>
  <si>
    <t>573 340,00</t>
  </si>
  <si>
    <t>92195</t>
  </si>
  <si>
    <t>Razem:</t>
  </si>
  <si>
    <t>25 296 107,00</t>
  </si>
  <si>
    <t>Roz dział</t>
  </si>
  <si>
    <t>Para graf</t>
  </si>
  <si>
    <t>0760</t>
  </si>
  <si>
    <t>75802</t>
  </si>
  <si>
    <t>2750</t>
  </si>
  <si>
    <t>0570</t>
  </si>
  <si>
    <t>Plan</t>
  </si>
  <si>
    <t>Wykonanie</t>
  </si>
  <si>
    <t>% wykonania planu</t>
  </si>
  <si>
    <t>Wykonanie budżetu Gminy Kleszczewo za 2012r.</t>
  </si>
  <si>
    <t>Dochody</t>
  </si>
  <si>
    <t>Paragraf</t>
  </si>
  <si>
    <t>416 795,00</t>
  </si>
  <si>
    <t>01009</t>
  </si>
  <si>
    <t>Spółki wodne</t>
  </si>
  <si>
    <t>2 000,00</t>
  </si>
  <si>
    <t>4430</t>
  </si>
  <si>
    <t>Różne opłaty i składki</t>
  </si>
  <si>
    <t>01010</t>
  </si>
  <si>
    <t>Infrastruktura wodociągowa i sanitacyjna wsi</t>
  </si>
  <si>
    <t>57 140,00</t>
  </si>
  <si>
    <t>6050</t>
  </si>
  <si>
    <t>Wydatki inwestycyjne jednostek budżetowych</t>
  </si>
  <si>
    <t>01030</t>
  </si>
  <si>
    <t>Izby rolnicze</t>
  </si>
  <si>
    <t>19 400,00</t>
  </si>
  <si>
    <t>2850</t>
  </si>
  <si>
    <t>Wpłaty gmin na rzecz izb rolniczych w wysokości 2% uzyskanych wpływów z podatku rolnego</t>
  </si>
  <si>
    <t>4010</t>
  </si>
  <si>
    <t>Wynagrodzenia osobowe pracowników</t>
  </si>
  <si>
    <t>4 212,50</t>
  </si>
  <si>
    <t>4110</t>
  </si>
  <si>
    <t>Składki na ubezpieczenia społeczne</t>
  </si>
  <si>
    <t>720,00</t>
  </si>
  <si>
    <t>4120</t>
  </si>
  <si>
    <t>Składki na Fundusz Pracy</t>
  </si>
  <si>
    <t>102,00</t>
  </si>
  <si>
    <t>4210</t>
  </si>
  <si>
    <t>Zakup materiałów i wyposażenia</t>
  </si>
  <si>
    <t>90,50</t>
  </si>
  <si>
    <t>4300</t>
  </si>
  <si>
    <t>Zakup usług pozostałych</t>
  </si>
  <si>
    <t>1 508,00</t>
  </si>
  <si>
    <t>331 622,00</t>
  </si>
  <si>
    <t>600</t>
  </si>
  <si>
    <t>Transport i łączność</t>
  </si>
  <si>
    <t>1 155 405,00</t>
  </si>
  <si>
    <t>60004</t>
  </si>
  <si>
    <t>Lokalny transport zbiorowy</t>
  </si>
  <si>
    <t>58 464,00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</si>
  <si>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</si>
  <si>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</si>
  <si>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</si>
  <si>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4 000,00</t>
  </si>
  <si>
    <t>60014</t>
  </si>
  <si>
    <t>Drogi publiczne powiatowe</t>
  </si>
  <si>
    <t>17 000,00</t>
  </si>
  <si>
    <t>60016</t>
  </si>
  <si>
    <t>Drogi publiczne gminne</t>
  </si>
  <si>
    <t>1 075 941,00</t>
  </si>
  <si>
    <t>46 710,00</t>
  </si>
  <si>
    <t>4270</t>
  </si>
  <si>
    <t>Zakup usług remontowych</t>
  </si>
  <si>
    <t>150 365,00</t>
  </si>
  <si>
    <t>133 600,00</t>
  </si>
  <si>
    <t>745 266,00</t>
  </si>
  <si>
    <t>630</t>
  </si>
  <si>
    <t>Turystyka</t>
  </si>
  <si>
    <t>63095</t>
  </si>
  <si>
    <t>41 340,00</t>
  </si>
  <si>
    <t>70004</t>
  </si>
  <si>
    <t>Różne jednostki obsługi gospodarki mieszkaniowej</t>
  </si>
  <si>
    <t>37 640,00</t>
  </si>
  <si>
    <t>9 610,00</t>
  </si>
  <si>
    <t>14 400,00</t>
  </si>
  <si>
    <t>3 810,00</t>
  </si>
  <si>
    <t>600,00</t>
  </si>
  <si>
    <t>4600</t>
  </si>
  <si>
    <t>Kary i odszkodowania wypłacane na rzecz osób prawnych i innych jednostek organizacyjnych</t>
  </si>
  <si>
    <t>4 220,00</t>
  </si>
  <si>
    <t>3 700,00</t>
  </si>
  <si>
    <t>6060</t>
  </si>
  <si>
    <t>Wydatki na zakupy inwestycyjne jednostek budżetowych</t>
  </si>
  <si>
    <t>710</t>
  </si>
  <si>
    <t>Działalność usługowa</t>
  </si>
  <si>
    <t>1 364 932,00</t>
  </si>
  <si>
    <t>71004</t>
  </si>
  <si>
    <t>Plany zagospodarowania przestrzennego</t>
  </si>
  <si>
    <t>85 000,00</t>
  </si>
  <si>
    <t>25,00</t>
  </si>
  <si>
    <t>4170</t>
  </si>
  <si>
    <t>Wynagrodzenia bezosobowe</t>
  </si>
  <si>
    <t>1 000,00</t>
  </si>
  <si>
    <t>83 775,00</t>
  </si>
  <si>
    <t>71014</t>
  </si>
  <si>
    <t>Opracowania geodezyjne i kartograficzne</t>
  </si>
  <si>
    <t>22 332,00</t>
  </si>
  <si>
    <t>71095</t>
  </si>
  <si>
    <t>1 257 600,00</t>
  </si>
  <si>
    <t>47 186,00</t>
  </si>
  <si>
    <t>4278</t>
  </si>
  <si>
    <t>127 000,00</t>
  </si>
  <si>
    <t>4279</t>
  </si>
  <si>
    <t>68 264,00</t>
  </si>
  <si>
    <t>39 150,00</t>
  </si>
  <si>
    <t>4610</t>
  </si>
  <si>
    <t>Koszty postępowania sądowego i prokuratorskiego</t>
  </si>
  <si>
    <t>14 200,00</t>
  </si>
  <si>
    <t>114 338,00</t>
  </si>
  <si>
    <t>6058</t>
  </si>
  <si>
    <t>237 592,00</t>
  </si>
  <si>
    <t>6059</t>
  </si>
  <si>
    <t>609 870,00</t>
  </si>
  <si>
    <t>1 874 127,00</t>
  </si>
  <si>
    <t>46 600,00</t>
  </si>
  <si>
    <t>25 560,00</t>
  </si>
  <si>
    <t>4 327,00</t>
  </si>
  <si>
    <t>626,00</t>
  </si>
  <si>
    <t>14 255,00</t>
  </si>
  <si>
    <t>4410</t>
  </si>
  <si>
    <t>Podróże służbowe krajowe</t>
  </si>
  <si>
    <t>832,00</t>
  </si>
  <si>
    <t>75022</t>
  </si>
  <si>
    <t>Rady gmin (miast i miast na prawach powiatu)</t>
  </si>
  <si>
    <t>81 060,00</t>
  </si>
  <si>
    <t>3030</t>
  </si>
  <si>
    <t xml:space="preserve">Różne wydatki na rzecz osób fizycznych </t>
  </si>
  <si>
    <t>75 400,00</t>
  </si>
  <si>
    <t>3 300,00</t>
  </si>
  <si>
    <t>2 360,00</t>
  </si>
  <si>
    <t>1 583 657,00</t>
  </si>
  <si>
    <t>3020</t>
  </si>
  <si>
    <t>Wydatki osobowe niezaliczone do wynagrodzeń</t>
  </si>
  <si>
    <t>2 770,00</t>
  </si>
  <si>
    <t>937 000,00</t>
  </si>
  <si>
    <t>4040</t>
  </si>
  <si>
    <t>Dodatkowe wynagrodzenie roczne</t>
  </si>
  <si>
    <t>78 000,00</t>
  </si>
  <si>
    <t>164 871,00</t>
  </si>
  <si>
    <t>17 166,00</t>
  </si>
  <si>
    <t>2 670,00</t>
  </si>
  <si>
    <t>38 730,00</t>
  </si>
  <si>
    <t>4260</t>
  </si>
  <si>
    <t>Zakup energii</t>
  </si>
  <si>
    <t>37 000,00</t>
  </si>
  <si>
    <t>4280</t>
  </si>
  <si>
    <t>Zakup usług zdrowotnych</t>
  </si>
  <si>
    <t>1 540,00</t>
  </si>
  <si>
    <t>220 000,00</t>
  </si>
  <si>
    <t>4350</t>
  </si>
  <si>
    <t>Zakup usług dostępu do sieci Internet</t>
  </si>
  <si>
    <t>8 660,00</t>
  </si>
  <si>
    <t>4360</t>
  </si>
  <si>
    <t>Opłaty z tytułu zakupu usług telekomunikacyjnych świadczonych w ruchomej publicznej sieci telefonicznej</t>
  </si>
  <si>
    <t>5 680,00</t>
  </si>
  <si>
    <t>4370</t>
  </si>
  <si>
    <t>Opłata z tytułu zakupu usług telekomunikacyjnych świadczonych w stacjonarnej publicznej sieci telefonicznej.</t>
  </si>
  <si>
    <t>8 360,00</t>
  </si>
  <si>
    <t>4420</t>
  </si>
  <si>
    <t>Podróże służbowe zagraniczne</t>
  </si>
  <si>
    <t>1 550,00</t>
  </si>
  <si>
    <t>4440</t>
  </si>
  <si>
    <t>Odpisy na zakładowy fundusz świadczeń socjalnych</t>
  </si>
  <si>
    <t>24 150,00</t>
  </si>
  <si>
    <t>400,00</t>
  </si>
  <si>
    <t>4700</t>
  </si>
  <si>
    <t xml:space="preserve">Szkolenia pracowników niebędących członkami korpusu służby cywilnej </t>
  </si>
  <si>
    <t>4 110,00</t>
  </si>
  <si>
    <t>20 500,00</t>
  </si>
  <si>
    <t>75075</t>
  </si>
  <si>
    <t>Promocja jednostek samorządu terytorialnego</t>
  </si>
  <si>
    <t>75 350,00</t>
  </si>
  <si>
    <t>5 700,00</t>
  </si>
  <si>
    <t>69 650,00</t>
  </si>
  <si>
    <t>75095</t>
  </si>
  <si>
    <t>87 460,00</t>
  </si>
  <si>
    <t>24 410,00</t>
  </si>
  <si>
    <t>4100</t>
  </si>
  <si>
    <t>Wynagrodzenia agencyjno-prowizyjne</t>
  </si>
  <si>
    <t>17 200,00</t>
  </si>
  <si>
    <t>1 050,00</t>
  </si>
  <si>
    <t>7 800,00</t>
  </si>
  <si>
    <t>920,00</t>
  </si>
  <si>
    <t>2 460,00</t>
  </si>
  <si>
    <t>110,00</t>
  </si>
  <si>
    <t>620,00</t>
  </si>
  <si>
    <t>63,00</t>
  </si>
  <si>
    <t>754</t>
  </si>
  <si>
    <t>Bezpieczeństwo publiczne i ochrona przeciwpożarowa</t>
  </si>
  <si>
    <t>270 573,00</t>
  </si>
  <si>
    <t>75412</t>
  </si>
  <si>
    <t>Ochotnicze straże pożarne</t>
  </si>
  <si>
    <t>219 053,00</t>
  </si>
  <si>
    <t>18 500,00</t>
  </si>
  <si>
    <t>19 380,00</t>
  </si>
  <si>
    <t>43 466,00</t>
  </si>
  <si>
    <t>30 900,00</t>
  </si>
  <si>
    <t>48 157,00</t>
  </si>
  <si>
    <t>18 620,00</t>
  </si>
  <si>
    <t>1 030,00</t>
  </si>
  <si>
    <t>24 000,00</t>
  </si>
  <si>
    <t>15 000,00</t>
  </si>
  <si>
    <t>75421</t>
  </si>
  <si>
    <t>Zarządzanie kryzysowe</t>
  </si>
  <si>
    <t>51 520,00</t>
  </si>
  <si>
    <t>520,00</t>
  </si>
  <si>
    <t>4810</t>
  </si>
  <si>
    <t>Rezerwy</t>
  </si>
  <si>
    <t>51 000,00</t>
  </si>
  <si>
    <t>757</t>
  </si>
  <si>
    <t>Obsługa długu publicznego</t>
  </si>
  <si>
    <t>523 000,00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</si>
  <si>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</si>
  <si>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</si>
  <si>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</si>
  <si>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</si>
  <si>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18 000,00</t>
  </si>
  <si>
    <t>8110</t>
  </si>
  <si>
    <t>Odsetki od samorządowych papierów wartościowych lub zaciągniętych przez jednostkę samorządu terytorialnego kredytów i pożyczek</t>
  </si>
  <si>
    <t>505 000,00</t>
  </si>
  <si>
    <t>52 224,00</t>
  </si>
  <si>
    <t>25 224,00</t>
  </si>
  <si>
    <t>4580</t>
  </si>
  <si>
    <t>75818</t>
  </si>
  <si>
    <t>Rezerwy ogólne i celowe</t>
  </si>
  <si>
    <t>27 000,00</t>
  </si>
  <si>
    <t>8 843 683,00</t>
  </si>
  <si>
    <t>3 783 950,00</t>
  </si>
  <si>
    <t>2590</t>
  </si>
  <si>
    <t>Dotacja podmiotowa z budżetu dla publicznej jednostki systemu oświaty prowadzonej przez osobę prawną inną niż jednostka samorządu terytorialnego lub przez osobę fizyczną</t>
  </si>
  <si>
    <t>544 763,00</t>
  </si>
  <si>
    <t>166 703,00</t>
  </si>
  <si>
    <t>1 855 522,00</t>
  </si>
  <si>
    <t>139 219,00</t>
  </si>
  <si>
    <t>357 150,00</t>
  </si>
  <si>
    <t>43 755,00</t>
  </si>
  <si>
    <t>4140</t>
  </si>
  <si>
    <t>Wpłaty na Państwowy Fundusz Rehabilitacji Osób Niepełnosprawnych</t>
  </si>
  <si>
    <t>2 357,00</t>
  </si>
  <si>
    <t>3 000,00</t>
  </si>
  <si>
    <t>68 531,00</t>
  </si>
  <si>
    <t>4240</t>
  </si>
  <si>
    <t>Zakup pomocy naukowych, dydaktycznych i książek</t>
  </si>
  <si>
    <t>8 694,00</t>
  </si>
  <si>
    <t>107 407,00</t>
  </si>
  <si>
    <t>7 248,00</t>
  </si>
  <si>
    <t>4 335,00</t>
  </si>
  <si>
    <t>75 569,00</t>
  </si>
  <si>
    <t>1 962,00</t>
  </si>
  <si>
    <t>1 366,00</t>
  </si>
  <si>
    <t>2 518,00</t>
  </si>
  <si>
    <t>3 657,00</t>
  </si>
  <si>
    <t>7 346,00</t>
  </si>
  <si>
    <t>119 260,00</t>
  </si>
  <si>
    <t>88,00</t>
  </si>
  <si>
    <t>263 500,00</t>
  </si>
  <si>
    <t>80103</t>
  </si>
  <si>
    <t>Oddziały przedszkolne w szkołach podstawowych</t>
  </si>
  <si>
    <t>6 000,00</t>
  </si>
  <si>
    <t>2 315 908,00</t>
  </si>
  <si>
    <t>184 000,00</t>
  </si>
  <si>
    <t>2540</t>
  </si>
  <si>
    <t>Dotacja podmiotowa z budżetu dla niepublicznej jednostki systemu oświaty</t>
  </si>
  <si>
    <t>871 082,00</t>
  </si>
  <si>
    <t>72 305,00</t>
  </si>
  <si>
    <t>63 627,00</t>
  </si>
  <si>
    <t>729 115,00</t>
  </si>
  <si>
    <t>43 408,00</t>
  </si>
  <si>
    <t>138 479,00</t>
  </si>
  <si>
    <t>18 952,00</t>
  </si>
  <si>
    <t>835,00</t>
  </si>
  <si>
    <t>30 854,00</t>
  </si>
  <si>
    <t>5 482,00</t>
  </si>
  <si>
    <t>52 455,00</t>
  </si>
  <si>
    <t>7 377,00</t>
  </si>
  <si>
    <t>2 095,00</t>
  </si>
  <si>
    <t>36 017,00</t>
  </si>
  <si>
    <t>839,00</t>
  </si>
  <si>
    <t>767,00</t>
  </si>
  <si>
    <t>1 081,00</t>
  </si>
  <si>
    <t>862,00</t>
  </si>
  <si>
    <t>3 248,00</t>
  </si>
  <si>
    <t>52 989,00</t>
  </si>
  <si>
    <t>39,00</t>
  </si>
  <si>
    <t>1 883 598,00</t>
  </si>
  <si>
    <t>101 523,00</t>
  </si>
  <si>
    <t>1 205 373,00</t>
  </si>
  <si>
    <t>84 922,00</t>
  </si>
  <si>
    <t>232 719,00</t>
  </si>
  <si>
    <t>27 148,00</t>
  </si>
  <si>
    <t>820,00</t>
  </si>
  <si>
    <t>38 096,00</t>
  </si>
  <si>
    <t>6 872,00</t>
  </si>
  <si>
    <t>58 571,00</t>
  </si>
  <si>
    <t>4 592,00</t>
  </si>
  <si>
    <t>1 785,00</t>
  </si>
  <si>
    <t>31 215,00</t>
  </si>
  <si>
    <t>783,00</t>
  </si>
  <si>
    <t>1 174,00</t>
  </si>
  <si>
    <t>4421</t>
  </si>
  <si>
    <t>4 244,00</t>
  </si>
  <si>
    <t>3 530,00</t>
  </si>
  <si>
    <t>76 105,00</t>
  </si>
  <si>
    <t>80113</t>
  </si>
  <si>
    <t>Dowożenie uczniów do szkół</t>
  </si>
  <si>
    <t>354 750,00</t>
  </si>
  <si>
    <t>352 750,00</t>
  </si>
  <si>
    <t>80146</t>
  </si>
  <si>
    <t>Dokształcanie i doskonalenie nauczycieli</t>
  </si>
  <si>
    <t>33 226,00</t>
  </si>
  <si>
    <t>500,00</t>
  </si>
  <si>
    <t>5 050,00</t>
  </si>
  <si>
    <t>6 749,00</t>
  </si>
  <si>
    <t>18 927,00</t>
  </si>
  <si>
    <t>80148</t>
  </si>
  <si>
    <t>Stołówki szkolne i przedszkolne</t>
  </si>
  <si>
    <t>241 892,00</t>
  </si>
  <si>
    <t>1 243,00</t>
  </si>
  <si>
    <t>157 311,00</t>
  </si>
  <si>
    <t>11 972,00</t>
  </si>
  <si>
    <t>28 030,00</t>
  </si>
  <si>
    <t>3 866,00</t>
  </si>
  <si>
    <t>7 160,00</t>
  </si>
  <si>
    <t>13 742,00</t>
  </si>
  <si>
    <t>953,00</t>
  </si>
  <si>
    <t>2 241,00</t>
  </si>
  <si>
    <t>1 862,00</t>
  </si>
  <si>
    <t>7 782,00</t>
  </si>
  <si>
    <t>230,00</t>
  </si>
  <si>
    <t>5 500,00</t>
  </si>
  <si>
    <t>224 359,00</t>
  </si>
  <si>
    <t>2820</t>
  </si>
  <si>
    <t>Dotacja celowa z budżetu na finansowanie lub dofinansowanie zadań zleconych do realizacji stowarzyszeniom</t>
  </si>
  <si>
    <t>92 893,00</t>
  </si>
  <si>
    <t>7 183,00</t>
  </si>
  <si>
    <t>16 085,00</t>
  </si>
  <si>
    <t>1 236,00</t>
  </si>
  <si>
    <t>2 060,00</t>
  </si>
  <si>
    <t>8 380,00</t>
  </si>
  <si>
    <t>44 900,00</t>
  </si>
  <si>
    <t>6 542,00</t>
  </si>
  <si>
    <t>43 950,00</t>
  </si>
  <si>
    <t>851</t>
  </si>
  <si>
    <t>Ochrona zdrowia</t>
  </si>
  <si>
    <t>104 640,00</t>
  </si>
  <si>
    <t>85153</t>
  </si>
  <si>
    <t>Zwalczanie narkomanii</t>
  </si>
  <si>
    <t>85154</t>
  </si>
  <si>
    <t>Przeciwdziałanie alkoholizmowi</t>
  </si>
  <si>
    <t>103 640,00</t>
  </si>
  <si>
    <t>21 526,00</t>
  </si>
  <si>
    <t>1 931,00</t>
  </si>
  <si>
    <t>4 521,00</t>
  </si>
  <si>
    <t>715,00</t>
  </si>
  <si>
    <t>16 320,00</t>
  </si>
  <si>
    <t>10 962,00</t>
  </si>
  <si>
    <t>45 559,00</t>
  </si>
  <si>
    <t>248,00</t>
  </si>
  <si>
    <t>572,00</t>
  </si>
  <si>
    <t>1 020,00</t>
  </si>
  <si>
    <t>266,00</t>
  </si>
  <si>
    <t>2 096 418,00</t>
  </si>
  <si>
    <t>85201</t>
  </si>
  <si>
    <t>Placówki opiekuńczo-wychowawcze</t>
  </si>
  <si>
    <t>2 779,00</t>
  </si>
  <si>
    <t>4330</t>
  </si>
  <si>
    <t>Zakup usług przez jednostki samorządu terytorialnego od innych jednostek samorządu terytorialnego</t>
  </si>
  <si>
    <t>85202</t>
  </si>
  <si>
    <t>Domy pomocy społecznej</t>
  </si>
  <si>
    <t>202 061,00</t>
  </si>
  <si>
    <t>85204</t>
  </si>
  <si>
    <t>Rodziny zastępcze</t>
  </si>
  <si>
    <t>1 092,00</t>
  </si>
  <si>
    <t>85205</t>
  </si>
  <si>
    <t>Zadania w zakresie przeciwdziałania przemocy w rodzinie</t>
  </si>
  <si>
    <t>4 556,00</t>
  </si>
  <si>
    <t>33 307,00</t>
  </si>
  <si>
    <t>10 006,00</t>
  </si>
  <si>
    <t>4 782,00</t>
  </si>
  <si>
    <t>646,00</t>
  </si>
  <si>
    <t>16 424,00</t>
  </si>
  <si>
    <t>339,00</t>
  </si>
  <si>
    <t>3110</t>
  </si>
  <si>
    <t>Świadczenia społeczne</t>
  </si>
  <si>
    <t>1 064 535,00</t>
  </si>
  <si>
    <t>20 314,00</t>
  </si>
  <si>
    <t>21 058,00</t>
  </si>
  <si>
    <t>498,00</t>
  </si>
  <si>
    <t>4 663,00</t>
  </si>
  <si>
    <t>5 134,00</t>
  </si>
  <si>
    <t>6 302,00</t>
  </si>
  <si>
    <t>1 900,00</t>
  </si>
  <si>
    <t>80,00</t>
  </si>
  <si>
    <t>1 144,00</t>
  </si>
  <si>
    <t>1 157,00</t>
  </si>
  <si>
    <t>4 851,00</t>
  </si>
  <si>
    <t>4130</t>
  </si>
  <si>
    <t>Składki na ubezpieczenie zdrowotne</t>
  </si>
  <si>
    <t>188 649,00</t>
  </si>
  <si>
    <t>85215</t>
  </si>
  <si>
    <t>Dodatki mieszkaniowe</t>
  </si>
  <si>
    <t>11 605,00</t>
  </si>
  <si>
    <t>9 746,00</t>
  </si>
  <si>
    <t>1 859,00</t>
  </si>
  <si>
    <t>379 913,00</t>
  </si>
  <si>
    <t>351,00</t>
  </si>
  <si>
    <t>261 871,00</t>
  </si>
  <si>
    <t>21 961,00</t>
  </si>
  <si>
    <t>48 714,00</t>
  </si>
  <si>
    <t>4 507,00</t>
  </si>
  <si>
    <t>11 776,00</t>
  </si>
  <si>
    <t>6 626,00</t>
  </si>
  <si>
    <t>436,00</t>
  </si>
  <si>
    <t>8 010,00</t>
  </si>
  <si>
    <t>1 371,00</t>
  </si>
  <si>
    <t>1 872,00</t>
  </si>
  <si>
    <t>4 405,00</t>
  </si>
  <si>
    <t>603,00</t>
  </si>
  <si>
    <t>5 893,00</t>
  </si>
  <si>
    <t>103,00</t>
  </si>
  <si>
    <t>1 414,00</t>
  </si>
  <si>
    <t>7 331,00</t>
  </si>
  <si>
    <t>1 242,00</t>
  </si>
  <si>
    <t>109,00</t>
  </si>
  <si>
    <t>5 980,00</t>
  </si>
  <si>
    <t>108 728,00</t>
  </si>
  <si>
    <t>85 490,00</t>
  </si>
  <si>
    <t>2 085,00</t>
  </si>
  <si>
    <t>21 153,00</t>
  </si>
  <si>
    <t>61 746,00</t>
  </si>
  <si>
    <t>85311</t>
  </si>
  <si>
    <t>Rehabilitacja zawodowa i społeczna osób niepełnosprawnych</t>
  </si>
  <si>
    <t>3 311,00</t>
  </si>
  <si>
    <t>58 435,00</t>
  </si>
  <si>
    <t>3119</t>
  </si>
  <si>
    <t>6 136,00</t>
  </si>
  <si>
    <t>4017</t>
  </si>
  <si>
    <t>8 485,60</t>
  </si>
  <si>
    <t>4117</t>
  </si>
  <si>
    <t>1 605,50</t>
  </si>
  <si>
    <t>4127</t>
  </si>
  <si>
    <t>168,60</t>
  </si>
  <si>
    <t>4177</t>
  </si>
  <si>
    <t>4 340,80</t>
  </si>
  <si>
    <t>4217</t>
  </si>
  <si>
    <t>2 315,00</t>
  </si>
  <si>
    <t>4307</t>
  </si>
  <si>
    <t>32 753,50</t>
  </si>
  <si>
    <t>4309</t>
  </si>
  <si>
    <t>166 354,00</t>
  </si>
  <si>
    <t>85401</t>
  </si>
  <si>
    <t>Świetlice szkolne</t>
  </si>
  <si>
    <t>113 872,00</t>
  </si>
  <si>
    <t>4 422,00</t>
  </si>
  <si>
    <t>80 299,00</t>
  </si>
  <si>
    <t>3 556,00</t>
  </si>
  <si>
    <t>15 358,00</t>
  </si>
  <si>
    <t>810,00</t>
  </si>
  <si>
    <t>6 455,00</t>
  </si>
  <si>
    <t>92,00</t>
  </si>
  <si>
    <t>2 880,00</t>
  </si>
  <si>
    <t>52 482,00</t>
  </si>
  <si>
    <t>3240</t>
  </si>
  <si>
    <t>Stypendia dla uczniów</t>
  </si>
  <si>
    <t>43 276,00</t>
  </si>
  <si>
    <t>3260</t>
  </si>
  <si>
    <t>Inne formy pomocy dla uczniów</t>
  </si>
  <si>
    <t>9 206,00</t>
  </si>
  <si>
    <t>1 924 765,00</t>
  </si>
  <si>
    <t>90002</t>
  </si>
  <si>
    <t>Gospodarka odpadami</t>
  </si>
  <si>
    <t>2320</t>
  </si>
  <si>
    <t>Dotacje celowe przekazane dla powiatu na zadania bieżące realizowane na podstawie porozumień (umów) między jednostkami samorządu terytorialnego</t>
  </si>
  <si>
    <t>90003</t>
  </si>
  <si>
    <t>Oczyszczanie miast i wsi</t>
  </si>
  <si>
    <t>112 712,00</t>
  </si>
  <si>
    <t>32 967,00</t>
  </si>
  <si>
    <t>79 745,00</t>
  </si>
  <si>
    <t>90004</t>
  </si>
  <si>
    <t>Utrzymanie zieleni w miastach i gminach</t>
  </si>
  <si>
    <t>197 160,00</t>
  </si>
  <si>
    <t>660,00</t>
  </si>
  <si>
    <t>32 100,00</t>
  </si>
  <si>
    <t>136 400,00</t>
  </si>
  <si>
    <t>23 000,00</t>
  </si>
  <si>
    <t>90013</t>
  </si>
  <si>
    <t>Schroniska dla zwierząt</t>
  </si>
  <si>
    <t>57 519,00</t>
  </si>
  <si>
    <t>4 250,00</t>
  </si>
  <si>
    <t>4 400,00</t>
  </si>
  <si>
    <t>6 400,00</t>
  </si>
  <si>
    <t>6650</t>
  </si>
  <si>
    <t>Wpłaty gmin i powiatów na rzecz innych jednostek samorządu terytorialnego oraz związków gmin lub związków powiatów na dofinansowanie zadań inwestycyjnych i zakupów inwestycyjnych</t>
  </si>
  <si>
    <t>42 469,00</t>
  </si>
  <si>
    <t>90015</t>
  </si>
  <si>
    <t>Oświetlenie ulic, placów i dróg</t>
  </si>
  <si>
    <t>320 340,00</t>
  </si>
  <si>
    <t>2 140,00</t>
  </si>
  <si>
    <t>219 100,00</t>
  </si>
  <si>
    <t>73 600,00</t>
  </si>
  <si>
    <t>25 500,00</t>
  </si>
  <si>
    <t>1 079 274,00</t>
  </si>
  <si>
    <t>2650</t>
  </si>
  <si>
    <t>Dotacja przedmiotowa z budżetu dla samorządowego zakładu budżetowego</t>
  </si>
  <si>
    <t>934 274,00</t>
  </si>
  <si>
    <t>6210</t>
  </si>
  <si>
    <t>Dotacje celowe z budżetu na finansowanie lub dofinansowanie kosztów realizacji inwestycji i zakupów inwestycyjnych samorządowych zakładów budżetowych</t>
  </si>
  <si>
    <t>145 000,00</t>
  </si>
  <si>
    <t>142 760,00</t>
  </si>
  <si>
    <t>60,00</t>
  </si>
  <si>
    <t>2 200,00</t>
  </si>
  <si>
    <t>8 000,00</t>
  </si>
  <si>
    <t>69 400,00</t>
  </si>
  <si>
    <t>20 450,00</t>
  </si>
  <si>
    <t>37 600,00</t>
  </si>
  <si>
    <t>2 712 960,00</t>
  </si>
  <si>
    <t>92114</t>
  </si>
  <si>
    <t>Pozostałe instytucje kultury</t>
  </si>
  <si>
    <t>1 080 501,00</t>
  </si>
  <si>
    <t>2480</t>
  </si>
  <si>
    <t>Dotacja podmiotowa z budżetu dla samorządowej instytucji kultury</t>
  </si>
  <si>
    <t>702 795,00</t>
  </si>
  <si>
    <t>6220</t>
  </si>
  <si>
    <t>Dotacje celowe z budżetu na finansowanie lub dofinansowanie kosztów realizacji inwestycji i zakupów inwestycyjnych innych jednostek sektora finansów publicznych</t>
  </si>
  <si>
    <t>377 706,00</t>
  </si>
  <si>
    <t>92116</t>
  </si>
  <si>
    <t>Biblioteki</t>
  </si>
  <si>
    <t>153 808,00</t>
  </si>
  <si>
    <t>92120</t>
  </si>
  <si>
    <t>Ochrona zabytków i opieka nad zabytkami</t>
  </si>
  <si>
    <t>1 468 651,00</t>
  </si>
  <si>
    <t>584,00</t>
  </si>
  <si>
    <t>41 253,00</t>
  </si>
  <si>
    <t>874,00</t>
  </si>
  <si>
    <t>36 926,00</t>
  </si>
  <si>
    <t>820 114,00</t>
  </si>
  <si>
    <t>370 800,00</t>
  </si>
  <si>
    <t>198 100,00</t>
  </si>
  <si>
    <t>926</t>
  </si>
  <si>
    <t>Kultura fizyczna</t>
  </si>
  <si>
    <t>569 177,00</t>
  </si>
  <si>
    <t>92695</t>
  </si>
  <si>
    <t>35 000,00</t>
  </si>
  <si>
    <t>3040</t>
  </si>
  <si>
    <t>Nagrody o charakterze szczególnym niezaliczone do wynagrodzeń</t>
  </si>
  <si>
    <t>3250</t>
  </si>
  <si>
    <t>Stypendia różne</t>
  </si>
  <si>
    <t>3 600,00</t>
  </si>
  <si>
    <t>13 164,00</t>
  </si>
  <si>
    <t>19 069,00</t>
  </si>
  <si>
    <t>192 563,00</t>
  </si>
  <si>
    <t>107 243,00</t>
  </si>
  <si>
    <t>196 638,00</t>
  </si>
  <si>
    <t>22 188 612,00</t>
  </si>
  <si>
    <t>Wydatki</t>
  </si>
  <si>
    <t>Sołectwo/Projekt</t>
  </si>
  <si>
    <t>Kwota projektu</t>
  </si>
  <si>
    <t>% wykonania</t>
  </si>
  <si>
    <t>Bylin</t>
  </si>
  <si>
    <t>Integracja mieszkańców wsi</t>
  </si>
  <si>
    <t>Gowarzewo</t>
  </si>
  <si>
    <t>Bezpieczeństwo i utrzymanie porządku</t>
  </si>
  <si>
    <t>Kleszczewo</t>
  </si>
  <si>
    <t>Integracja wsi</t>
  </si>
  <si>
    <t>Bezpieczeństwo i utrzymanie czystości</t>
  </si>
  <si>
    <t>Komorniki</t>
  </si>
  <si>
    <t>Krerowo</t>
  </si>
  <si>
    <t>Krzyżowniki</t>
  </si>
  <si>
    <t>Markowice</t>
  </si>
  <si>
    <t>Integracja mieszkańców</t>
  </si>
  <si>
    <t>Nagradowice</t>
  </si>
  <si>
    <t>Poklatki</t>
  </si>
  <si>
    <t>Utrzymanie porządku i bezpieczeństwa  w miejscowości Poklatki</t>
  </si>
  <si>
    <t>Śródka</t>
  </si>
  <si>
    <t>Utrzymanie porządku i ochrona przeciwpożarowa</t>
  </si>
  <si>
    <t>Tulce</t>
  </si>
  <si>
    <t>Rozwój kultury sportu i rekreacji</t>
  </si>
  <si>
    <t>Zimin</t>
  </si>
  <si>
    <t>Bezpieczeństwo mieszkańców, utrzymanie porządku i zieleni w Sołectwie</t>
  </si>
  <si>
    <t>Razem</t>
  </si>
  <si>
    <t>Projekt: Remont świetlicy wiejskiej w miejscowości Śródka wraz z ułożeniem chodnika - etap I</t>
  </si>
  <si>
    <t>Projekt: Nie bój się nie lękaj   wypłyń na głębię - daj sobie pomóc.</t>
  </si>
  <si>
    <t>Pozostała działalność w zakresie polityki społecznej</t>
  </si>
  <si>
    <t>Składki na ubezpiecenia społeczne</t>
  </si>
  <si>
    <t>zakup materiałów i wyposażenia</t>
  </si>
  <si>
    <t>Projekt:  Przebudowa i modernizacja Gminnego Ośrodka Kultury i Sportu w Kleszczewie - Etap I,  Przebudowa i modernizacja Gminnego Ośrodka Kultury i Sportu w Kleszczewie - Etap II</t>
  </si>
  <si>
    <t>w tym wydatki do pokrycia ze:</t>
  </si>
  <si>
    <t>środków z Unii Europejskiej</t>
  </si>
  <si>
    <t>środków własnych</t>
  </si>
  <si>
    <t>środków z budżetu państwa</t>
  </si>
  <si>
    <t xml:space="preserve">Utrzymanie porządku </t>
  </si>
  <si>
    <t>Wykonanie  wydatków na projekty realizowane w ramach Funduszu Sołeckiego za 2012r.</t>
  </si>
  <si>
    <t>rozwój kultury i sportu</t>
  </si>
  <si>
    <t>Bezpieczeństwo przeciwpożarowe</t>
  </si>
  <si>
    <t>Poprawa warunków życia i bezpieczeństwa na wsi</t>
  </si>
  <si>
    <t>Integracja  wsi</t>
  </si>
  <si>
    <t>Bezpieczeństwo, utrzymanie czystości i porządku</t>
  </si>
  <si>
    <t>Utrzymanie bieżące Sali sołeckiej</t>
  </si>
  <si>
    <t>Rozwój kultury, sportu i rekreacji oraz współpraca z organizacjami</t>
  </si>
  <si>
    <t>Uchwała Nr XIV/101/2011 z 20.12.2011r. Plan od 01.01.2012r.</t>
  </si>
  <si>
    <t>Projekt: Zagospodarowanie terenu centrum miejscowości Gowarzewo wraz z remontem świetlicy</t>
  </si>
  <si>
    <t>wydatki majątkowe</t>
  </si>
  <si>
    <t>wydatki bieżace</t>
  </si>
  <si>
    <t>zmiana planu Uchwała Nr XVII/127/2012 z 28.03.2012r.</t>
  </si>
  <si>
    <t>Projekt: Multimedialna świetlica - remont oraz wyposażenie Sali pełniącej funkcję świetlicy wiejskiej wraz z udostępnieniem sprzętu umożliwiającego publiczne korzystanie z Internetu</t>
  </si>
  <si>
    <t>zmiana Uchwałą Nr XX/148/2012 z 27.06.2012r.</t>
  </si>
  <si>
    <t>Projekt:  Budowa płyty boiska piłkarsjiego Stadionu Gminnego zlokalizowanego w miejscowości Kleszczewo</t>
  </si>
  <si>
    <t>razem po zmianie</t>
  </si>
  <si>
    <t>wydatki bieżące</t>
  </si>
  <si>
    <t>zmiana Zarządzenie Nr 31/2012 z 20.08.2012r.</t>
  </si>
  <si>
    <t>zmiana Uchwała Nr XXI/154/2012 z 25.07.2012r.</t>
  </si>
  <si>
    <t>zmiana Uchwała Nr XXII/163/2012 z 28.09.2012r.</t>
  </si>
  <si>
    <t>zmiana Zarządzenie Nr 36/2012 z 16.10.2012r.</t>
  </si>
  <si>
    <t>Projekt: Budowa placu zabaw w miejscowości Szewce wraz z zagospodarowaniem terenu</t>
  </si>
  <si>
    <t>zmiana Uchwała Nr XXIV/2012 z 21.11.2012r.</t>
  </si>
  <si>
    <t>Projekt: Zagospodarowanie terenu w miejscowości Komorniki na cele rekreacyjne</t>
  </si>
  <si>
    <t xml:space="preserve">Projekt: Uczcie się przez całe życie  COMENIUS </t>
  </si>
  <si>
    <t xml:space="preserve">zmiana planu </t>
  </si>
  <si>
    <t>Uchwała Nr XVII/127/2012 z 28.03.2012r.</t>
  </si>
  <si>
    <t xml:space="preserve"> Uchwałą Nr XX/148/2012 z 27.06.2012r.</t>
  </si>
  <si>
    <t xml:space="preserve"> Uchwała Nr XXI/154/2012 z 25.07.2012r.</t>
  </si>
  <si>
    <t xml:space="preserve"> Zarządzenie Nr 31/2012 z 20.08.2012r.</t>
  </si>
  <si>
    <t xml:space="preserve"> Uchwała Nr XXII/163/2012 z 28.09.2012r.</t>
  </si>
  <si>
    <t xml:space="preserve"> Zarządzenie Nr 36/2012 z 16.10.2012r.</t>
  </si>
  <si>
    <t xml:space="preserve"> Uchwała Nr XXIV/2012 z 21.11.2012r.</t>
  </si>
  <si>
    <t xml:space="preserve"> Zarządzenie Nr 456/2012 z 04.12.2012r.</t>
  </si>
  <si>
    <t xml:space="preserve"> Uchwała Nr XXV/191/2012 z 19.12.2012r.</t>
  </si>
  <si>
    <t xml:space="preserve"> Zarządzenie Nr 51/2012 z 27.12.2012r.</t>
  </si>
  <si>
    <t>Uchwała Nr XIV/101/2011 z 20.12.2011r. plan od 01.01.2012r.</t>
  </si>
  <si>
    <t>Zmiany w planie wydatków na realizację programów finansowanych z udziałem środków, o których mowa w art. 5 ust 1 pkt 2 i 3  dokonywane w 2012r.</t>
  </si>
  <si>
    <t>Plan po zmianach na 31.12.2012r.</t>
  </si>
  <si>
    <t xml:space="preserve">Plan </t>
  </si>
  <si>
    <t>Wykonanie dochodów i wydatków związanych z realizacją zadań z zakresu administracji rządowej i innych zadań zleconych gminie odrębnymi ustawami w 2012 roku</t>
  </si>
  <si>
    <t>Wydatki inwestycyjne jednostek budżetowych                       (Fundusz sołecki 3.936,00 zł)</t>
  </si>
  <si>
    <t>Wydatki inwestycyjne jednostek budżetowych                       (Fundusz sołecki 7.146,90 zł)</t>
  </si>
  <si>
    <t>Zakup materiałów i wyposażenia                                                      (Fundusz sołecki   5.666,00)</t>
  </si>
  <si>
    <t>Wydatki na zakupy inwestycyjne jednostek budżetowych    (Fundusz sołecki   15.000,00)</t>
  </si>
  <si>
    <t>Zakup usług remontowych                                                                      (Fundusz sołecki   13.757,00)</t>
  </si>
  <si>
    <t xml:space="preserve">Składki na Fundusz Pracy                                          </t>
  </si>
  <si>
    <t>Zakup usług remontowych                                                                      (Fundusz sołecki   1.618,00)</t>
  </si>
  <si>
    <t>Zakup materiałów i wyposażenia                                                      (Fundusz sołecki   7.985,58)</t>
  </si>
  <si>
    <t>Zakup usług pozostałych                                                                        (Fundusz sołecki   4.357,08)</t>
  </si>
  <si>
    <t>Zakup usług pozostałych                                                                        (Fundusz sołecki   26.957,85)</t>
  </si>
  <si>
    <t>Zakup materiałów i wyposażenia                                                    (Fundusz sołecki   3.155,53)</t>
  </si>
  <si>
    <t>Zakup usług pozostałych                                           (Fundusz sołecki   4.898,18)</t>
  </si>
  <si>
    <t>Wydatki inwestycyjne jednostek budżetowych                                  (Fundusz sołecki   8.199,00)</t>
  </si>
  <si>
    <t>Zakup energii                                                                                      (Fundusz sołecki   874,00)</t>
  </si>
  <si>
    <t>Zakup materiałów i wyposażenia                                                           (Fundusz sołecki   28.237,23)</t>
  </si>
  <si>
    <t>Wynagrodzenia bezosobowe                                                              (Fundusz sołecki   584,00)</t>
  </si>
  <si>
    <t>Zakup materiałów i wyposażenia                                          (Fundusz sołecki   1.000,00)</t>
  </si>
  <si>
    <t>Uzupełnienie subwencji  ogólnej dla jednostek samorządu terytorialnego</t>
  </si>
  <si>
    <t>Środki na uzupełnienie dochodów gmin</t>
  </si>
  <si>
    <t>Wpływy z tytułu przekształcenia prawa użytkowania wieczystego przysługującego osobom fizycznym w prawo własności</t>
  </si>
  <si>
    <t>Grzywny, mandaty i inne kary pieniężne od osób fizycznych</t>
  </si>
  <si>
    <t>Kleszczewo 11.03.2013r.</t>
  </si>
  <si>
    <t>Lp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</si>
</sst>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0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E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.5"/>
      <color indexed="8"/>
      <name val="Calibri"/>
      <family val="2"/>
    </font>
    <font>
      <sz val="9"/>
      <color indexed="8"/>
      <name val="Times New Roman"/>
      <family val="1"/>
    </font>
    <font>
      <b/>
      <sz val="8.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zcionka tekstu podstawowego"/>
      <family val="0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.5"/>
      <color theme="1"/>
      <name val="Times New Roman"/>
      <family val="1"/>
    </font>
    <font>
      <sz val="8.5"/>
      <color theme="1"/>
      <name val="Calibri"/>
      <family val="2"/>
    </font>
    <font>
      <sz val="9"/>
      <color theme="1"/>
      <name val="Times New Roman"/>
      <family val="1"/>
    </font>
    <font>
      <b/>
      <sz val="8.5"/>
      <color theme="1"/>
      <name val="Calibri"/>
      <family val="2"/>
    </font>
    <font>
      <sz val="8.5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alibri"/>
      <family val="2"/>
    </font>
    <font>
      <b/>
      <sz val="8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0" xfId="0" applyNumberFormat="1" applyFont="1" applyFill="1" applyBorder="1" applyAlignment="1" applyProtection="1">
      <alignment vertical="center"/>
      <protection locked="0"/>
    </xf>
    <xf numFmtId="4" fontId="7" fillId="33" borderId="12" xfId="0" applyNumberFormat="1" applyFont="1" applyFill="1" applyBorder="1" applyAlignment="1" applyProtection="1">
      <alignment vertical="center"/>
      <protection locked="0"/>
    </xf>
    <xf numFmtId="4" fontId="8" fillId="33" borderId="12" xfId="0" applyNumberFormat="1" applyFont="1" applyFill="1" applyBorder="1" applyAlignment="1" applyProtection="1">
      <alignment vertical="center"/>
      <protection locked="0"/>
    </xf>
    <xf numFmtId="4" fontId="8" fillId="33" borderId="11" xfId="0" applyNumberFormat="1" applyFont="1" applyFill="1" applyBorder="1" applyAlignment="1" applyProtection="1">
      <alignment vertical="center"/>
      <protection locked="0"/>
    </xf>
    <xf numFmtId="4" fontId="7" fillId="33" borderId="11" xfId="0" applyNumberFormat="1" applyFont="1" applyFill="1" applyBorder="1" applyAlignment="1" applyProtection="1">
      <alignment vertical="center"/>
      <protection locked="0"/>
    </xf>
    <xf numFmtId="4" fontId="7" fillId="33" borderId="11" xfId="0" applyNumberFormat="1" applyFont="1" applyFill="1" applyBorder="1" applyAlignment="1" applyProtection="1">
      <alignment vertical="center"/>
      <protection locked="0"/>
    </xf>
    <xf numFmtId="4" fontId="8" fillId="33" borderId="11" xfId="0" applyNumberFormat="1" applyFont="1" applyFill="1" applyBorder="1" applyAlignment="1" applyProtection="1">
      <alignment vertical="center"/>
      <protection locked="0"/>
    </xf>
    <xf numFmtId="49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12" fillId="0" borderId="0" xfId="51" applyFont="1" applyBorder="1" applyAlignment="1">
      <alignment horizontal="center" vertical="center"/>
      <protection/>
    </xf>
    <xf numFmtId="0" fontId="12" fillId="0" borderId="0" xfId="51" applyFont="1" applyBorder="1" applyAlignment="1">
      <alignment wrapText="1"/>
      <protection/>
    </xf>
    <xf numFmtId="0" fontId="13" fillId="0" borderId="11" xfId="51" applyFont="1" applyBorder="1" applyAlignment="1">
      <alignment horizontal="left" vertical="center" wrapText="1"/>
      <protection/>
    </xf>
    <xf numFmtId="0" fontId="16" fillId="0" borderId="11" xfId="51" applyFont="1" applyBorder="1" applyAlignment="1">
      <alignment horizontal="left" vertical="center" wrapText="1"/>
      <protection/>
    </xf>
    <xf numFmtId="0" fontId="16" fillId="0" borderId="13" xfId="51" applyFont="1" applyBorder="1" applyAlignment="1">
      <alignment vertical="center" wrapText="1"/>
      <protection/>
    </xf>
    <xf numFmtId="0" fontId="13" fillId="0" borderId="11" xfId="51" applyFont="1" applyBorder="1" applyAlignment="1">
      <alignment horizontal="center" vertical="center"/>
      <protection/>
    </xf>
    <xf numFmtId="4" fontId="15" fillId="0" borderId="0" xfId="51" applyNumberFormat="1" applyFont="1">
      <alignment/>
      <protection/>
    </xf>
    <xf numFmtId="4" fontId="12" fillId="0" borderId="0" xfId="51" applyNumberFormat="1" applyFont="1" applyBorder="1">
      <alignment/>
      <protection/>
    </xf>
    <xf numFmtId="4" fontId="14" fillId="0" borderId="0" xfId="51" applyNumberFormat="1" applyFont="1">
      <alignment/>
      <protection/>
    </xf>
    <xf numFmtId="4" fontId="16" fillId="0" borderId="0" xfId="51" applyNumberFormat="1" applyFont="1" applyBorder="1">
      <alignment/>
      <protection/>
    </xf>
    <xf numFmtId="4" fontId="13" fillId="0" borderId="0" xfId="51" applyNumberFormat="1" applyFont="1" applyBorder="1">
      <alignment/>
      <protection/>
    </xf>
    <xf numFmtId="4" fontId="61" fillId="0" borderId="11" xfId="51" applyNumberFormat="1" applyFont="1" applyBorder="1" applyAlignment="1">
      <alignment vertical="center"/>
      <protection/>
    </xf>
    <xf numFmtId="0" fontId="13" fillId="0" borderId="11" xfId="51" applyFont="1" applyBorder="1" applyAlignment="1">
      <alignment horizontal="right" vertical="center" wrapText="1"/>
      <protection/>
    </xf>
    <xf numFmtId="0" fontId="16" fillId="0" borderId="11" xfId="51" applyFont="1" applyBorder="1" applyAlignment="1">
      <alignment vertical="center" wrapText="1"/>
      <protection/>
    </xf>
    <xf numFmtId="0" fontId="54" fillId="0" borderId="0" xfId="51">
      <alignment/>
      <protection/>
    </xf>
    <xf numFmtId="0" fontId="16" fillId="33" borderId="0" xfId="51" applyNumberFormat="1" applyFont="1" applyFill="1" applyBorder="1" applyAlignment="1" applyProtection="1">
      <alignment horizontal="left"/>
      <protection locked="0"/>
    </xf>
    <xf numFmtId="4" fontId="16" fillId="33" borderId="0" xfId="51" applyNumberFormat="1" applyFont="1" applyFill="1" applyBorder="1" applyAlignment="1" applyProtection="1">
      <alignment/>
      <protection locked="0"/>
    </xf>
    <xf numFmtId="4" fontId="16" fillId="33" borderId="0" xfId="51" applyNumberFormat="1" applyFont="1" applyFill="1" applyBorder="1" applyAlignment="1" applyProtection="1">
      <alignment horizontal="left"/>
      <protection locked="0"/>
    </xf>
    <xf numFmtId="0" fontId="13" fillId="33" borderId="0" xfId="51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13" fillId="0" borderId="11" xfId="51" applyFont="1" applyBorder="1" applyAlignment="1">
      <alignment vertical="center" wrapText="1"/>
      <protection/>
    </xf>
    <xf numFmtId="4" fontId="13" fillId="0" borderId="11" xfId="51" applyNumberFormat="1" applyFont="1" applyBorder="1" applyAlignment="1">
      <alignment vertical="center"/>
      <protection/>
    </xf>
    <xf numFmtId="4" fontId="62" fillId="0" borderId="11" xfId="51" applyNumberFormat="1" applyFont="1" applyBorder="1" applyAlignment="1">
      <alignment vertical="center"/>
      <protection/>
    </xf>
    <xf numFmtId="4" fontId="16" fillId="0" borderId="11" xfId="51" applyNumberFormat="1" applyFont="1" applyBorder="1" applyAlignment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4" fontId="16" fillId="0" borderId="11" xfId="51" applyNumberFormat="1" applyFont="1" applyBorder="1" applyAlignment="1">
      <alignment horizontal="right" vertical="center"/>
      <protection/>
    </xf>
    <xf numFmtId="0" fontId="16" fillId="0" borderId="14" xfId="51" applyFont="1" applyBorder="1" applyAlignment="1">
      <alignment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61" fillId="0" borderId="0" xfId="51" applyFont="1">
      <alignment/>
      <protection/>
    </xf>
    <xf numFmtId="0" fontId="62" fillId="0" borderId="0" xfId="51" applyFont="1">
      <alignment/>
      <protection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4" fontId="61" fillId="0" borderId="0" xfId="51" applyNumberFormat="1" applyFont="1">
      <alignment/>
      <protection/>
    </xf>
    <xf numFmtId="4" fontId="16" fillId="33" borderId="13" xfId="51" applyNumberFormat="1" applyFont="1" applyFill="1" applyBorder="1" applyAlignment="1" applyProtection="1">
      <alignment/>
      <protection locked="0"/>
    </xf>
    <xf numFmtId="0" fontId="11" fillId="0" borderId="15" xfId="0" applyNumberFormat="1" applyFont="1" applyFill="1" applyBorder="1" applyAlignment="1" applyProtection="1">
      <alignment horizontal="left" wrapText="1"/>
      <protection locked="0"/>
    </xf>
    <xf numFmtId="4" fontId="11" fillId="33" borderId="11" xfId="51" applyNumberFormat="1" applyFont="1" applyFill="1" applyBorder="1" applyAlignment="1" applyProtection="1">
      <alignment/>
      <protection locked="0"/>
    </xf>
    <xf numFmtId="4" fontId="11" fillId="33" borderId="16" xfId="51" applyNumberFormat="1" applyFont="1" applyFill="1" applyBorder="1" applyAlignment="1" applyProtection="1">
      <alignment/>
      <protection locked="0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0" fontId="11" fillId="33" borderId="11" xfId="51" applyNumberFormat="1" applyFont="1" applyFill="1" applyBorder="1" applyAlignment="1" applyProtection="1">
      <alignment/>
      <protection locked="0"/>
    </xf>
    <xf numFmtId="0" fontId="63" fillId="0" borderId="0" xfId="51" applyFont="1">
      <alignment/>
      <protection/>
    </xf>
    <xf numFmtId="4" fontId="63" fillId="0" borderId="0" xfId="51" applyNumberFormat="1" applyFont="1">
      <alignment/>
      <protection/>
    </xf>
    <xf numFmtId="0" fontId="63" fillId="0" borderId="11" xfId="51" applyFont="1" applyBorder="1">
      <alignment/>
      <protection/>
    </xf>
    <xf numFmtId="0" fontId="63" fillId="0" borderId="16" xfId="51" applyFont="1" applyBorder="1">
      <alignment/>
      <protection/>
    </xf>
    <xf numFmtId="0" fontId="11" fillId="0" borderId="11" xfId="0" applyNumberFormat="1" applyFont="1" applyFill="1" applyBorder="1" applyAlignment="1" applyProtection="1">
      <alignment horizontal="left"/>
      <protection locked="0"/>
    </xf>
    <xf numFmtId="4" fontId="11" fillId="0" borderId="16" xfId="0" applyNumberFormat="1" applyFont="1" applyFill="1" applyBorder="1" applyAlignment="1" applyProtection="1">
      <alignment horizontal="right"/>
      <protection locked="0"/>
    </xf>
    <xf numFmtId="0" fontId="11" fillId="33" borderId="0" xfId="51" applyNumberFormat="1" applyFont="1" applyFill="1" applyBorder="1" applyAlignment="1" applyProtection="1">
      <alignment horizontal="left"/>
      <protection locked="0"/>
    </xf>
    <xf numFmtId="4" fontId="11" fillId="33" borderId="0" xfId="51" applyNumberFormat="1" applyFont="1" applyFill="1" applyBorder="1" applyAlignment="1" applyProtection="1">
      <alignment/>
      <protection locked="0"/>
    </xf>
    <xf numFmtId="0" fontId="11" fillId="33" borderId="14" xfId="51" applyNumberFormat="1" applyFont="1" applyFill="1" applyBorder="1" applyAlignment="1" applyProtection="1">
      <alignment horizontal="center" vertical="center"/>
      <protection locked="0"/>
    </xf>
    <xf numFmtId="0" fontId="11" fillId="33" borderId="14" xfId="51" applyNumberFormat="1" applyFont="1" applyFill="1" applyBorder="1" applyAlignment="1" applyProtection="1">
      <alignment horizontal="center" vertical="center" wrapText="1"/>
      <protection locked="0"/>
    </xf>
    <xf numFmtId="0" fontId="11" fillId="33" borderId="14" xfId="51" applyNumberFormat="1" applyFont="1" applyFill="1" applyBorder="1" applyAlignment="1" applyProtection="1">
      <alignment vertical="center" wrapText="1"/>
      <protection locked="0"/>
    </xf>
    <xf numFmtId="0" fontId="11" fillId="33" borderId="17" xfId="51" applyNumberFormat="1" applyFont="1" applyFill="1" applyBorder="1" applyAlignment="1" applyProtection="1">
      <alignment horizontal="center" vertical="center" wrapText="1"/>
      <protection locked="0"/>
    </xf>
    <xf numFmtId="0" fontId="11" fillId="33" borderId="11" xfId="51" applyNumberFormat="1" applyFont="1" applyFill="1" applyBorder="1" applyAlignment="1" applyProtection="1">
      <alignment horizontal="center" vertical="center" wrapText="1"/>
      <protection locked="0"/>
    </xf>
    <xf numFmtId="4" fontId="11" fillId="33" borderId="11" xfId="51" applyNumberFormat="1" applyFont="1" applyFill="1" applyBorder="1" applyAlignment="1" applyProtection="1">
      <alignment horizontal="center" vertical="center" wrapText="1"/>
      <protection locked="0"/>
    </xf>
    <xf numFmtId="0" fontId="11" fillId="33" borderId="16" xfId="51" applyNumberFormat="1" applyFont="1" applyFill="1" applyBorder="1" applyAlignment="1" applyProtection="1">
      <alignment horizontal="center" vertical="center" wrapText="1"/>
      <protection locked="0"/>
    </xf>
    <xf numFmtId="0" fontId="11" fillId="33" borderId="11" xfId="51" applyNumberFormat="1" applyFont="1" applyFill="1" applyBorder="1" applyAlignment="1" applyProtection="1">
      <alignment horizontal="left"/>
      <protection locked="0"/>
    </xf>
    <xf numFmtId="0" fontId="11" fillId="33" borderId="11" xfId="51" applyNumberFormat="1" applyFont="1" applyFill="1" applyBorder="1" applyAlignment="1" applyProtection="1">
      <alignment horizontal="left" vertical="top"/>
      <protection locked="0"/>
    </xf>
    <xf numFmtId="0" fontId="11" fillId="33" borderId="11" xfId="51" applyNumberFormat="1" applyFont="1" applyFill="1" applyBorder="1" applyAlignment="1" applyProtection="1">
      <alignment horizontal="left" wrapText="1"/>
      <protection locked="0"/>
    </xf>
    <xf numFmtId="4" fontId="11" fillId="33" borderId="11" xfId="51" applyNumberFormat="1" applyFont="1" applyFill="1" applyBorder="1" applyAlignment="1" applyProtection="1">
      <alignment horizontal="right"/>
      <protection locked="0"/>
    </xf>
    <xf numFmtId="0" fontId="11" fillId="33" borderId="16" xfId="51" applyNumberFormat="1" applyFont="1" applyFill="1" applyBorder="1" applyAlignment="1" applyProtection="1">
      <alignment horizontal="left"/>
      <protection locked="0"/>
    </xf>
    <xf numFmtId="0" fontId="11" fillId="33" borderId="11" xfId="51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51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51" applyNumberFormat="1" applyFont="1" applyFill="1" applyBorder="1" applyAlignment="1" applyProtection="1">
      <alignment horizontal="left" vertical="top" wrapText="1"/>
      <protection locked="0"/>
    </xf>
    <xf numFmtId="4" fontId="11" fillId="0" borderId="11" xfId="51" applyNumberFormat="1" applyFont="1" applyFill="1" applyBorder="1" applyAlignment="1" applyProtection="1">
      <alignment horizontal="right" vertical="center" wrapText="1"/>
      <protection locked="0"/>
    </xf>
    <xf numFmtId="0" fontId="11" fillId="0" borderId="11" xfId="51" applyNumberFormat="1" applyFont="1" applyFill="1" applyBorder="1" applyAlignment="1" applyProtection="1">
      <alignment horizontal="left" vertical="center"/>
      <protection locked="0"/>
    </xf>
    <xf numFmtId="0" fontId="11" fillId="0" borderId="16" xfId="51" applyNumberFormat="1" applyFont="1" applyFill="1" applyBorder="1" applyAlignment="1" applyProtection="1">
      <alignment horizontal="left" vertical="center"/>
      <protection locked="0"/>
    </xf>
    <xf numFmtId="4" fontId="11" fillId="0" borderId="15" xfId="0" applyNumberFormat="1" applyFont="1" applyFill="1" applyBorder="1" applyAlignment="1" applyProtection="1">
      <alignment horizontal="right" wrapText="1"/>
      <protection locked="0"/>
    </xf>
    <xf numFmtId="4" fontId="11" fillId="0" borderId="16" xfId="51" applyNumberFormat="1" applyFont="1" applyFill="1" applyBorder="1" applyAlignment="1" applyProtection="1">
      <alignment horizontal="right" vertical="center"/>
      <protection locked="0"/>
    </xf>
    <xf numFmtId="4" fontId="11" fillId="0" borderId="11" xfId="0" applyNumberFormat="1" applyFont="1" applyFill="1" applyBorder="1" applyAlignment="1" applyProtection="1">
      <alignment horizontal="right" vertical="center"/>
      <protection locked="0"/>
    </xf>
    <xf numFmtId="4" fontId="11" fillId="0" borderId="11" xfId="51" applyNumberFormat="1" applyFont="1" applyFill="1" applyBorder="1" applyAlignment="1" applyProtection="1">
      <alignment horizontal="right" vertical="center"/>
      <protection locked="0"/>
    </xf>
    <xf numFmtId="4" fontId="12" fillId="0" borderId="11" xfId="51" applyNumberFormat="1" applyFont="1" applyFill="1" applyBorder="1" applyAlignment="1" applyProtection="1">
      <alignment horizontal="right" vertical="center"/>
      <protection locked="0"/>
    </xf>
    <xf numFmtId="4" fontId="12" fillId="0" borderId="16" xfId="51" applyNumberFormat="1" applyFont="1" applyFill="1" applyBorder="1" applyAlignment="1" applyProtection="1">
      <alignment horizontal="right" vertical="center"/>
      <protection locked="0"/>
    </xf>
    <xf numFmtId="0" fontId="11" fillId="33" borderId="11" xfId="51" applyNumberFormat="1" applyFont="1" applyFill="1" applyBorder="1" applyAlignment="1" applyProtection="1">
      <alignment horizontal="center" vertical="center"/>
      <protection locked="0"/>
    </xf>
    <xf numFmtId="0" fontId="11" fillId="33" borderId="11" xfId="51" applyNumberFormat="1" applyFont="1" applyFill="1" applyBorder="1" applyAlignment="1" applyProtection="1">
      <alignment horizontal="center" vertical="top" wrapText="1"/>
      <protection locked="0"/>
    </xf>
    <xf numFmtId="4" fontId="11" fillId="33" borderId="14" xfId="51" applyNumberFormat="1" applyFont="1" applyFill="1" applyBorder="1" applyAlignment="1" applyProtection="1">
      <alignment horizontal="center" vertical="center" wrapText="1"/>
      <protection locked="0"/>
    </xf>
    <xf numFmtId="4" fontId="11" fillId="33" borderId="17" xfId="51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NumberFormat="1" applyFont="1" applyFill="1" applyBorder="1" applyAlignment="1" applyProtection="1">
      <alignment horizontal="left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NumberFormat="1" applyFont="1" applyFill="1" applyBorder="1" applyAlignment="1" applyProtection="1">
      <alignment horizontal="left"/>
      <protection locked="0"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NumberFormat="1" applyFont="1" applyFill="1" applyBorder="1" applyAlignment="1" applyProtection="1">
      <alignment horizontal="left"/>
      <protection locked="0"/>
    </xf>
    <xf numFmtId="4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7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Font="1" applyAlignment="1">
      <alignment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9" fontId="6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4" borderId="19" xfId="0" applyNumberFormat="1" applyFont="1" applyFill="1" applyBorder="1" applyAlignment="1" applyProtection="1">
      <alignment horizontal="right" wrapText="1"/>
      <protection locked="0"/>
    </xf>
    <xf numFmtId="0" fontId="67" fillId="0" borderId="10" xfId="0" applyFont="1" applyBorder="1" applyAlignment="1">
      <alignment horizontal="center" vertical="center"/>
    </xf>
    <xf numFmtId="4" fontId="64" fillId="0" borderId="19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" fontId="64" fillId="0" borderId="10" xfId="0" applyNumberFormat="1" applyFont="1" applyBorder="1" applyAlignment="1">
      <alignment vertical="center"/>
    </xf>
    <xf numFmtId="4" fontId="67" fillId="0" borderId="10" xfId="0" applyNumberFormat="1" applyFont="1" applyBorder="1" applyAlignment="1">
      <alignment vertical="center"/>
    </xf>
    <xf numFmtId="4" fontId="64" fillId="0" borderId="19" xfId="0" applyNumberFormat="1" applyFont="1" applyBorder="1" applyAlignment="1">
      <alignment vertical="center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NumberFormat="1" applyFont="1" applyFill="1" applyBorder="1" applyAlignment="1" applyProtection="1">
      <alignment horizontal="right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Alignment="1" applyProtection="1">
      <alignment horizontal="left" vertical="top" wrapText="1"/>
      <protection locked="0"/>
    </xf>
    <xf numFmtId="49" fontId="1" fillId="34" borderId="0" xfId="0" applyNumberFormat="1" applyFont="1" applyFill="1" applyAlignment="1" applyProtection="1">
      <alignment horizontal="left" vertical="top" wrapText="1"/>
      <protection locked="0"/>
    </xf>
    <xf numFmtId="0" fontId="68" fillId="0" borderId="1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4" fontId="68" fillId="0" borderId="19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6" fillId="0" borderId="11" xfId="51" applyFont="1" applyBorder="1" applyAlignment="1">
      <alignment horizontal="center" vertical="center"/>
      <protection/>
    </xf>
    <xf numFmtId="0" fontId="16" fillId="0" borderId="14" xfId="51" applyFont="1" applyBorder="1" applyAlignment="1">
      <alignment horizontal="center" vertical="center" wrapText="1"/>
      <protection/>
    </xf>
    <xf numFmtId="0" fontId="16" fillId="0" borderId="20" xfId="51" applyFont="1" applyBorder="1" applyAlignment="1">
      <alignment horizontal="center" vertical="center" wrapText="1"/>
      <protection/>
    </xf>
    <xf numFmtId="4" fontId="61" fillId="0" borderId="14" xfId="51" applyNumberFormat="1" applyFont="1" applyBorder="1" applyAlignment="1">
      <alignment horizontal="center" vertical="center"/>
      <protection/>
    </xf>
    <xf numFmtId="4" fontId="70" fillId="0" borderId="20" xfId="51" applyNumberFormat="1" applyFont="1" applyBorder="1" applyAlignment="1">
      <alignment horizontal="center" vertical="center"/>
      <protection/>
    </xf>
    <xf numFmtId="4" fontId="70" fillId="0" borderId="13" xfId="51" applyNumberFormat="1" applyFont="1" applyBorder="1" applyAlignment="1">
      <alignment horizontal="center" vertical="center"/>
      <protection/>
    </xf>
    <xf numFmtId="0" fontId="14" fillId="0" borderId="0" xfId="51" applyFont="1" applyAlignment="1">
      <alignment horizontal="center" wrapText="1"/>
      <protection/>
    </xf>
    <xf numFmtId="0" fontId="54" fillId="0" borderId="0" xfId="51" applyFont="1" applyAlignment="1">
      <alignment wrapText="1"/>
      <protection/>
    </xf>
    <xf numFmtId="0" fontId="11" fillId="0" borderId="0" xfId="51" applyFont="1" applyAlignment="1">
      <alignment horizontal="center"/>
      <protection/>
    </xf>
    <xf numFmtId="0" fontId="11" fillId="0" borderId="0" xfId="51" applyFont="1" applyAlignment="1">
      <alignment/>
      <protection/>
    </xf>
    <xf numFmtId="0" fontId="16" fillId="0" borderId="11" xfId="51" applyFont="1" applyBorder="1" applyAlignment="1">
      <alignment vertical="center" wrapText="1"/>
      <protection/>
    </xf>
    <xf numFmtId="4" fontId="16" fillId="0" borderId="11" xfId="51" applyNumberFormat="1" applyFont="1" applyBorder="1" applyAlignment="1">
      <alignment vertical="center" wrapText="1"/>
      <protection/>
    </xf>
    <xf numFmtId="0" fontId="12" fillId="33" borderId="21" xfId="51" applyNumberFormat="1" applyFont="1" applyFill="1" applyBorder="1" applyAlignment="1" applyProtection="1">
      <alignment horizontal="left" vertical="center" wrapText="1"/>
      <protection locked="0"/>
    </xf>
    <xf numFmtId="0" fontId="12" fillId="0" borderId="22" xfId="51" applyNumberFormat="1" applyFont="1" applyFill="1" applyBorder="1" applyAlignment="1" applyProtection="1">
      <alignment horizontal="left" vertical="center" wrapText="1"/>
      <protection locked="0"/>
    </xf>
    <xf numFmtId="0" fontId="11" fillId="33" borderId="16" xfId="51" applyNumberFormat="1" applyFont="1" applyFill="1" applyBorder="1" applyAlignment="1" applyProtection="1">
      <alignment horizontal="left" wrapText="1"/>
      <protection locked="0"/>
    </xf>
    <xf numFmtId="0" fontId="11" fillId="0" borderId="15" xfId="0" applyNumberFormat="1" applyFont="1" applyFill="1" applyBorder="1" applyAlignment="1" applyProtection="1">
      <alignment horizontal="left" wrapText="1"/>
      <protection locked="0"/>
    </xf>
    <xf numFmtId="0" fontId="11" fillId="0" borderId="12" xfId="0" applyNumberFormat="1" applyFont="1" applyFill="1" applyBorder="1" applyAlignment="1" applyProtection="1">
      <alignment horizontal="left" wrapText="1"/>
      <protection locked="0"/>
    </xf>
    <xf numFmtId="0" fontId="11" fillId="33" borderId="11" xfId="51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wrapText="1"/>
      <protection locked="0"/>
    </xf>
    <xf numFmtId="0" fontId="12" fillId="33" borderId="16" xfId="51" applyNumberFormat="1" applyFont="1" applyFill="1" applyBorder="1" applyAlignment="1" applyProtection="1">
      <alignment horizontal="left" wrapText="1"/>
      <protection locked="0"/>
    </xf>
    <xf numFmtId="0" fontId="12" fillId="0" borderId="15" xfId="0" applyNumberFormat="1" applyFont="1" applyFill="1" applyBorder="1" applyAlignment="1" applyProtection="1">
      <alignment horizontal="left" wrapText="1"/>
      <protection locked="0"/>
    </xf>
    <xf numFmtId="0" fontId="12" fillId="33" borderId="16" xfId="51" applyNumberFormat="1" applyFont="1" applyFill="1" applyBorder="1" applyAlignment="1" applyProtection="1">
      <alignment horizontal="left" vertical="center" wrapText="1"/>
      <protection locked="0"/>
    </xf>
    <xf numFmtId="0" fontId="12" fillId="0" borderId="12" xfId="0" applyNumberFormat="1" applyFont="1" applyFill="1" applyBorder="1" applyAlignment="1" applyProtection="1">
      <alignment horizontal="left" wrapText="1"/>
      <protection locked="0"/>
    </xf>
    <xf numFmtId="0" fontId="71" fillId="0" borderId="15" xfId="51" applyFont="1" applyBorder="1" applyAlignment="1">
      <alignment horizontal="left" vertical="center" wrapText="1"/>
      <protection/>
    </xf>
    <xf numFmtId="0" fontId="71" fillId="0" borderId="15" xfId="51" applyFont="1" applyBorder="1" applyAlignment="1">
      <alignment wrapText="1"/>
      <protection/>
    </xf>
    <xf numFmtId="0" fontId="63" fillId="0" borderId="11" xfId="51" applyFont="1" applyBorder="1" applyAlignment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6" xfId="51" applyNumberFormat="1" applyFont="1" applyFill="1" applyBorder="1" applyAlignment="1" applyProtection="1">
      <alignment horizontal="left"/>
      <protection locked="0"/>
    </xf>
    <xf numFmtId="0" fontId="11" fillId="33" borderId="15" xfId="51" applyNumberFormat="1" applyFont="1" applyFill="1" applyBorder="1" applyAlignment="1" applyProtection="1">
      <alignment horizontal="left"/>
      <protection locked="0"/>
    </xf>
    <xf numFmtId="0" fontId="11" fillId="33" borderId="12" xfId="51" applyNumberFormat="1" applyFont="1" applyFill="1" applyBorder="1" applyAlignment="1" applyProtection="1">
      <alignment horizontal="left"/>
      <protection locked="0"/>
    </xf>
    <xf numFmtId="0" fontId="14" fillId="33" borderId="0" xfId="51" applyNumberFormat="1" applyFont="1" applyFill="1" applyBorder="1" applyAlignment="1" applyProtection="1">
      <alignment horizontal="center" wrapText="1"/>
      <protection locked="0"/>
    </xf>
    <xf numFmtId="0" fontId="14" fillId="0" borderId="0" xfId="51" applyNumberFormat="1" applyFont="1" applyFill="1" applyBorder="1" applyAlignment="1" applyProtection="1">
      <alignment horizontal="center" wrapText="1"/>
      <protection locked="0"/>
    </xf>
    <xf numFmtId="0" fontId="63" fillId="0" borderId="11" xfId="51" applyFont="1" applyBorder="1" applyAlignment="1">
      <alignment horizontal="center" wrapText="1"/>
      <protection/>
    </xf>
    <xf numFmtId="0" fontId="11" fillId="0" borderId="16" xfId="0" applyNumberFormat="1" applyFont="1" applyFill="1" applyBorder="1" applyAlignment="1" applyProtection="1">
      <alignment horizontal="left" wrapText="1"/>
      <protection locked="0"/>
    </xf>
    <xf numFmtId="0" fontId="63" fillId="0" borderId="15" xfId="51" applyFont="1" applyBorder="1" applyAlignment="1">
      <alignment horizontal="left"/>
      <protection/>
    </xf>
    <xf numFmtId="0" fontId="63" fillId="0" borderId="12" xfId="51" applyFont="1" applyBorder="1" applyAlignment="1">
      <alignment horizontal="left"/>
      <protection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8" fillId="33" borderId="12" xfId="0" applyNumberFormat="1" applyFont="1" applyFill="1" applyBorder="1" applyAlignment="1" applyProtection="1">
      <alignment horizontal="center" vertical="center"/>
      <protection locked="0"/>
    </xf>
    <xf numFmtId="4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7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23" xfId="0" applyNumberFormat="1" applyFont="1" applyFill="1" applyBorder="1" applyAlignment="1" applyProtection="1">
      <alignment horizontal="center" vertical="center" wrapText="1"/>
      <protection locked="0"/>
    </xf>
    <xf numFmtId="4" fontId="61" fillId="0" borderId="14" xfId="51" applyNumberFormat="1" applyFont="1" applyBorder="1" applyAlignment="1">
      <alignment horizontal="center" vertical="center" wrapText="1"/>
      <protection/>
    </xf>
    <xf numFmtId="4" fontId="61" fillId="0" borderId="20" xfId="51" applyNumberFormat="1" applyFont="1" applyBorder="1" applyAlignment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4" fontId="11" fillId="0" borderId="24" xfId="0" applyNumberFormat="1" applyFont="1" applyFill="1" applyBorder="1" applyAlignment="1" applyProtection="1">
      <alignment horizontal="right"/>
      <protection locked="0"/>
    </xf>
    <xf numFmtId="4" fontId="63" fillId="0" borderId="22" xfId="51" applyNumberFormat="1" applyFont="1" applyBorder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4"/>
  <sheetViews>
    <sheetView showGridLines="0" workbookViewId="0" topLeftCell="A525">
      <selection activeCell="D264" sqref="D264"/>
    </sheetView>
  </sheetViews>
  <sheetFormatPr defaultColWidth="9.33203125" defaultRowHeight="12.75"/>
  <cols>
    <col min="1" max="1" width="6.16015625" style="1" customWidth="1"/>
    <col min="2" max="3" width="6.5" style="1" customWidth="1"/>
    <col min="4" max="4" width="49.16015625" style="1" customWidth="1"/>
    <col min="5" max="5" width="15" style="1" customWidth="1"/>
    <col min="6" max="6" width="14.16015625" style="19" customWidth="1"/>
    <col min="7" max="7" width="10.83203125" style="19" customWidth="1"/>
  </cols>
  <sheetData>
    <row r="1" spans="1:7" ht="15.75">
      <c r="A1" s="163" t="s">
        <v>285</v>
      </c>
      <c r="B1" s="163"/>
      <c r="C1" s="163"/>
      <c r="D1" s="163"/>
      <c r="E1" s="163"/>
      <c r="F1" s="163"/>
      <c r="G1" s="163"/>
    </row>
    <row r="3" spans="1:5" ht="12.75">
      <c r="A3" s="162"/>
      <c r="B3" s="162"/>
      <c r="C3" s="162"/>
      <c r="D3" s="162"/>
      <c r="E3" s="162"/>
    </row>
    <row r="4" spans="1:5" ht="12.75">
      <c r="A4" s="165" t="s">
        <v>286</v>
      </c>
      <c r="B4" s="166"/>
      <c r="C4" s="166"/>
      <c r="D4" s="166"/>
      <c r="E4" s="166"/>
    </row>
    <row r="5" spans="1:7" ht="33.75">
      <c r="A5" s="118" t="s">
        <v>0</v>
      </c>
      <c r="B5" s="118" t="s">
        <v>276</v>
      </c>
      <c r="C5" s="118" t="s">
        <v>277</v>
      </c>
      <c r="D5" s="118" t="s">
        <v>1</v>
      </c>
      <c r="E5" s="118" t="s">
        <v>282</v>
      </c>
      <c r="F5" s="211" t="s">
        <v>283</v>
      </c>
      <c r="G5" s="212" t="s">
        <v>284</v>
      </c>
    </row>
    <row r="6" spans="1:7" ht="12.75">
      <c r="A6" s="2" t="s">
        <v>2</v>
      </c>
      <c r="B6" s="2"/>
      <c r="C6" s="2"/>
      <c r="D6" s="3" t="s">
        <v>3</v>
      </c>
      <c r="E6" s="4" t="s">
        <v>4</v>
      </c>
      <c r="F6" s="21">
        <f>F7+F9</f>
        <v>438862.83</v>
      </c>
      <c r="G6" s="22">
        <f>F6*100/E6</f>
        <v>100.07019188015187</v>
      </c>
    </row>
    <row r="7" spans="1:7" ht="15">
      <c r="A7" s="5"/>
      <c r="B7" s="6" t="s">
        <v>5</v>
      </c>
      <c r="C7" s="5"/>
      <c r="D7" s="7" t="s">
        <v>6</v>
      </c>
      <c r="E7" s="8" t="s">
        <v>7</v>
      </c>
      <c r="F7" s="20">
        <f>F8</f>
        <v>100000</v>
      </c>
      <c r="G7" s="23">
        <f>F7*100/E7</f>
        <v>100</v>
      </c>
    </row>
    <row r="8" spans="1:7" ht="45">
      <c r="A8" s="6"/>
      <c r="B8" s="6"/>
      <c r="C8" s="6" t="s">
        <v>8</v>
      </c>
      <c r="D8" s="7" t="s">
        <v>9</v>
      </c>
      <c r="E8" s="8" t="s">
        <v>7</v>
      </c>
      <c r="F8" s="20">
        <v>100000</v>
      </c>
      <c r="G8" s="24">
        <f aca="true" t="shared" si="0" ref="G8:G71">F8*100/E8</f>
        <v>100</v>
      </c>
    </row>
    <row r="9" spans="1:7" ht="15">
      <c r="A9" s="5"/>
      <c r="B9" s="6" t="s">
        <v>10</v>
      </c>
      <c r="C9" s="5"/>
      <c r="D9" s="7" t="s">
        <v>11</v>
      </c>
      <c r="E9" s="8" t="s">
        <v>12</v>
      </c>
      <c r="F9" s="20">
        <f>F10+F11</f>
        <v>338862.83</v>
      </c>
      <c r="G9" s="24">
        <f t="shared" si="0"/>
        <v>100.09092466512088</v>
      </c>
    </row>
    <row r="10" spans="1:7" ht="45">
      <c r="A10" s="6"/>
      <c r="B10" s="6"/>
      <c r="C10" s="6" t="s">
        <v>13</v>
      </c>
      <c r="D10" s="7" t="s">
        <v>14</v>
      </c>
      <c r="E10" s="8" t="s">
        <v>15</v>
      </c>
      <c r="F10" s="20">
        <v>608.39</v>
      </c>
      <c r="G10" s="24">
        <f t="shared" si="0"/>
        <v>202.79666666666665</v>
      </c>
    </row>
    <row r="11" spans="1:7" ht="45">
      <c r="A11" s="6"/>
      <c r="B11" s="6"/>
      <c r="C11" s="6" t="s">
        <v>16</v>
      </c>
      <c r="D11" s="7" t="s">
        <v>17</v>
      </c>
      <c r="E11" s="8" t="s">
        <v>18</v>
      </c>
      <c r="F11" s="20">
        <v>338254.44</v>
      </c>
      <c r="G11" s="24">
        <f t="shared" si="0"/>
        <v>99.99983444442802</v>
      </c>
    </row>
    <row r="12" spans="1:7" ht="12.75">
      <c r="A12" s="2" t="s">
        <v>19</v>
      </c>
      <c r="B12" s="2"/>
      <c r="C12" s="2"/>
      <c r="D12" s="3" t="s">
        <v>20</v>
      </c>
      <c r="E12" s="4" t="s">
        <v>21</v>
      </c>
      <c r="F12" s="21">
        <f>F13</f>
        <v>2537855.7399999998</v>
      </c>
      <c r="G12" s="25">
        <f t="shared" si="0"/>
        <v>100.91062261973777</v>
      </c>
    </row>
    <row r="13" spans="1:7" ht="15">
      <c r="A13" s="5"/>
      <c r="B13" s="6" t="s">
        <v>22</v>
      </c>
      <c r="C13" s="5"/>
      <c r="D13" s="7" t="s">
        <v>23</v>
      </c>
      <c r="E13" s="8" t="s">
        <v>21</v>
      </c>
      <c r="F13" s="20">
        <f>SUM(F14:F19)</f>
        <v>2537855.7399999998</v>
      </c>
      <c r="G13" s="24">
        <f t="shared" si="0"/>
        <v>100.91062261973777</v>
      </c>
    </row>
    <row r="14" spans="1:7" ht="22.5">
      <c r="A14" s="6"/>
      <c r="B14" s="6"/>
      <c r="C14" s="6" t="s">
        <v>24</v>
      </c>
      <c r="D14" s="7" t="s">
        <v>25</v>
      </c>
      <c r="E14" s="8" t="s">
        <v>26</v>
      </c>
      <c r="F14" s="20">
        <v>31495.74</v>
      </c>
      <c r="G14" s="24">
        <f t="shared" si="0"/>
        <v>101.94775684598952</v>
      </c>
    </row>
    <row r="15" spans="1:7" ht="45">
      <c r="A15" s="6"/>
      <c r="B15" s="6"/>
      <c r="C15" s="6" t="s">
        <v>13</v>
      </c>
      <c r="D15" s="7" t="s">
        <v>14</v>
      </c>
      <c r="E15" s="8" t="s">
        <v>27</v>
      </c>
      <c r="F15" s="20">
        <v>172934.42</v>
      </c>
      <c r="G15" s="24">
        <f t="shared" si="0"/>
        <v>102.32805917159763</v>
      </c>
    </row>
    <row r="16" spans="1:7" ht="33.75">
      <c r="A16" s="6"/>
      <c r="B16" s="6"/>
      <c r="C16" s="9" t="s">
        <v>278</v>
      </c>
      <c r="D16" s="159" t="s">
        <v>928</v>
      </c>
      <c r="E16" s="8"/>
      <c r="F16" s="20">
        <v>7446.4</v>
      </c>
      <c r="G16" s="24"/>
    </row>
    <row r="17" spans="1:7" ht="22.5">
      <c r="A17" s="6"/>
      <c r="B17" s="6"/>
      <c r="C17" s="6" t="s">
        <v>28</v>
      </c>
      <c r="D17" s="7" t="s">
        <v>29</v>
      </c>
      <c r="E17" s="8" t="s">
        <v>30</v>
      </c>
      <c r="F17" s="20">
        <v>2244564.3</v>
      </c>
      <c r="G17" s="24">
        <f t="shared" si="0"/>
        <v>100.366859539609</v>
      </c>
    </row>
    <row r="18" spans="1:7" ht="12.75">
      <c r="A18" s="6"/>
      <c r="B18" s="6"/>
      <c r="C18" s="6" t="s">
        <v>31</v>
      </c>
      <c r="D18" s="7" t="s">
        <v>32</v>
      </c>
      <c r="E18" s="8" t="s">
        <v>33</v>
      </c>
      <c r="F18" s="20">
        <v>4341.71</v>
      </c>
      <c r="G18" s="24">
        <f t="shared" si="0"/>
        <v>255.39470588235295</v>
      </c>
    </row>
    <row r="19" spans="1:7" ht="12.75">
      <c r="A19" s="6"/>
      <c r="B19" s="6"/>
      <c r="C19" s="6" t="s">
        <v>34</v>
      </c>
      <c r="D19" s="7" t="s">
        <v>35</v>
      </c>
      <c r="E19" s="8" t="s">
        <v>36</v>
      </c>
      <c r="F19" s="20">
        <v>77073.17</v>
      </c>
      <c r="G19" s="24">
        <f t="shared" si="0"/>
        <v>100.09502597402597</v>
      </c>
    </row>
    <row r="20" spans="1:7" ht="12.75">
      <c r="A20" s="2" t="s">
        <v>41</v>
      </c>
      <c r="B20" s="2"/>
      <c r="C20" s="2"/>
      <c r="D20" s="3" t="s">
        <v>42</v>
      </c>
      <c r="E20" s="4" t="s">
        <v>43</v>
      </c>
      <c r="F20" s="21">
        <f>F21+F24</f>
        <v>45407.93</v>
      </c>
      <c r="G20" s="25">
        <f t="shared" si="0"/>
        <v>100.35345208628006</v>
      </c>
    </row>
    <row r="21" spans="1:7" ht="15">
      <c r="A21" s="5"/>
      <c r="B21" s="6" t="s">
        <v>44</v>
      </c>
      <c r="C21" s="5"/>
      <c r="D21" s="7" t="s">
        <v>45</v>
      </c>
      <c r="E21" s="8" t="s">
        <v>46</v>
      </c>
      <c r="F21" s="20">
        <f>F22+F23</f>
        <v>44612.4</v>
      </c>
      <c r="G21" s="24">
        <f t="shared" si="0"/>
        <v>100.02780269058296</v>
      </c>
    </row>
    <row r="22" spans="1:7" ht="45">
      <c r="A22" s="6"/>
      <c r="B22" s="6"/>
      <c r="C22" s="6" t="s">
        <v>16</v>
      </c>
      <c r="D22" s="7" t="s">
        <v>17</v>
      </c>
      <c r="E22" s="8" t="s">
        <v>46</v>
      </c>
      <c r="F22" s="20">
        <v>44600</v>
      </c>
      <c r="G22" s="24">
        <f t="shared" si="0"/>
        <v>100</v>
      </c>
    </row>
    <row r="23" spans="1:7" ht="33.75">
      <c r="A23" s="6"/>
      <c r="B23" s="6"/>
      <c r="C23" s="9" t="s">
        <v>199</v>
      </c>
      <c r="D23" s="159" t="s">
        <v>153</v>
      </c>
      <c r="E23" s="8"/>
      <c r="F23" s="20">
        <v>12.4</v>
      </c>
      <c r="G23" s="24"/>
    </row>
    <row r="24" spans="1:7" ht="15">
      <c r="A24" s="5"/>
      <c r="B24" s="6" t="s">
        <v>47</v>
      </c>
      <c r="C24" s="5"/>
      <c r="D24" s="7" t="s">
        <v>48</v>
      </c>
      <c r="E24" s="8" t="s">
        <v>49</v>
      </c>
      <c r="F24" s="20">
        <f>F25</f>
        <v>795.53</v>
      </c>
      <c r="G24" s="24">
        <f t="shared" si="0"/>
        <v>122.76697530864197</v>
      </c>
    </row>
    <row r="25" spans="1:7" ht="12.75">
      <c r="A25" s="6"/>
      <c r="B25" s="6"/>
      <c r="C25" s="6" t="s">
        <v>50</v>
      </c>
      <c r="D25" s="7" t="s">
        <v>51</v>
      </c>
      <c r="E25" s="8" t="s">
        <v>49</v>
      </c>
      <c r="F25" s="20">
        <v>795.53</v>
      </c>
      <c r="G25" s="24">
        <f t="shared" si="0"/>
        <v>122.76697530864197</v>
      </c>
    </row>
    <row r="26" spans="1:7" ht="22.5">
      <c r="A26" s="2" t="s">
        <v>52</v>
      </c>
      <c r="B26" s="2"/>
      <c r="C26" s="2"/>
      <c r="D26" s="3" t="s">
        <v>53</v>
      </c>
      <c r="E26" s="4" t="s">
        <v>54</v>
      </c>
      <c r="F26" s="21">
        <f>F27+F29</f>
        <v>2919.59</v>
      </c>
      <c r="G26" s="25">
        <f t="shared" si="0"/>
        <v>59.91360558177714</v>
      </c>
    </row>
    <row r="27" spans="1:7" ht="22.5">
      <c r="A27" s="5"/>
      <c r="B27" s="6" t="s">
        <v>55</v>
      </c>
      <c r="C27" s="5"/>
      <c r="D27" s="7" t="s">
        <v>56</v>
      </c>
      <c r="E27" s="8" t="s">
        <v>57</v>
      </c>
      <c r="F27" s="20">
        <f>F28</f>
        <v>970</v>
      </c>
      <c r="G27" s="24">
        <f t="shared" si="0"/>
        <v>100</v>
      </c>
    </row>
    <row r="28" spans="1:7" ht="45">
      <c r="A28" s="6"/>
      <c r="B28" s="6"/>
      <c r="C28" s="6" t="s">
        <v>16</v>
      </c>
      <c r="D28" s="7" t="s">
        <v>17</v>
      </c>
      <c r="E28" s="8" t="s">
        <v>57</v>
      </c>
      <c r="F28" s="20">
        <v>970</v>
      </c>
      <c r="G28" s="24">
        <f t="shared" si="0"/>
        <v>100</v>
      </c>
    </row>
    <row r="29" spans="1:7" ht="45">
      <c r="A29" s="5"/>
      <c r="B29" s="6" t="s">
        <v>58</v>
      </c>
      <c r="C29" s="5"/>
      <c r="D29" s="7" t="s">
        <v>59</v>
      </c>
      <c r="E29" s="8" t="s">
        <v>60</v>
      </c>
      <c r="F29" s="20">
        <f>F30</f>
        <v>1949.59</v>
      </c>
      <c r="G29" s="24">
        <f t="shared" si="0"/>
        <v>49.95106328465283</v>
      </c>
    </row>
    <row r="30" spans="1:7" ht="45">
      <c r="A30" s="6"/>
      <c r="B30" s="6"/>
      <c r="C30" s="6" t="s">
        <v>16</v>
      </c>
      <c r="D30" s="7" t="s">
        <v>17</v>
      </c>
      <c r="E30" s="8" t="s">
        <v>60</v>
      </c>
      <c r="F30" s="20">
        <v>1949.59</v>
      </c>
      <c r="G30" s="24">
        <f t="shared" si="0"/>
        <v>49.95106328465283</v>
      </c>
    </row>
    <row r="31" spans="1:7" ht="45">
      <c r="A31" s="2" t="s">
        <v>61</v>
      </c>
      <c r="B31" s="2"/>
      <c r="C31" s="2"/>
      <c r="D31" s="3" t="s">
        <v>62</v>
      </c>
      <c r="E31" s="4" t="s">
        <v>63</v>
      </c>
      <c r="F31" s="21">
        <f>F32+F35+F52+F58+F42</f>
        <v>8322800.699999999</v>
      </c>
      <c r="G31" s="25">
        <f t="shared" si="0"/>
        <v>99.14140156159486</v>
      </c>
    </row>
    <row r="32" spans="1:7" ht="15">
      <c r="A32" s="5"/>
      <c r="B32" s="6" t="s">
        <v>64</v>
      </c>
      <c r="C32" s="5"/>
      <c r="D32" s="7" t="s">
        <v>65</v>
      </c>
      <c r="E32" s="8" t="s">
        <v>66</v>
      </c>
      <c r="F32" s="20">
        <f>F33+F34</f>
        <v>6532.4400000000005</v>
      </c>
      <c r="G32" s="24">
        <f t="shared" si="0"/>
        <v>131.96848484848485</v>
      </c>
    </row>
    <row r="33" spans="1:7" ht="22.5">
      <c r="A33" s="6"/>
      <c r="B33" s="6"/>
      <c r="C33" s="6" t="s">
        <v>67</v>
      </c>
      <c r="D33" s="7" t="s">
        <v>68</v>
      </c>
      <c r="E33" s="8" t="s">
        <v>69</v>
      </c>
      <c r="F33" s="20">
        <v>6500.34</v>
      </c>
      <c r="G33" s="24">
        <f t="shared" si="0"/>
        <v>132.66</v>
      </c>
    </row>
    <row r="34" spans="1:7" ht="22.5">
      <c r="A34" s="6"/>
      <c r="B34" s="6"/>
      <c r="C34" s="6" t="s">
        <v>70</v>
      </c>
      <c r="D34" s="7" t="s">
        <v>71</v>
      </c>
      <c r="E34" s="8" t="s">
        <v>72</v>
      </c>
      <c r="F34" s="20">
        <v>32.1</v>
      </c>
      <c r="G34" s="24">
        <f t="shared" si="0"/>
        <v>64.2</v>
      </c>
    </row>
    <row r="35" spans="1:7" ht="37.5" customHeight="1">
      <c r="A35" s="5"/>
      <c r="B35" s="6" t="s">
        <v>73</v>
      </c>
      <c r="C35" s="5"/>
      <c r="D35" s="7" t="s">
        <v>74</v>
      </c>
      <c r="E35" s="8" t="s">
        <v>75</v>
      </c>
      <c r="F35" s="20">
        <f>SUM(F36:F41)</f>
        <v>1077778.38</v>
      </c>
      <c r="G35" s="24">
        <f t="shared" si="0"/>
        <v>102.13411127894788</v>
      </c>
    </row>
    <row r="36" spans="1:7" ht="12.75">
      <c r="A36" s="6"/>
      <c r="B36" s="6"/>
      <c r="C36" s="6" t="s">
        <v>76</v>
      </c>
      <c r="D36" s="7" t="s">
        <v>77</v>
      </c>
      <c r="E36" s="8" t="s">
        <v>78</v>
      </c>
      <c r="F36" s="20">
        <v>675618.96</v>
      </c>
      <c r="G36" s="24">
        <f t="shared" si="0"/>
        <v>100.7301027847603</v>
      </c>
    </row>
    <row r="37" spans="1:7" ht="12.75">
      <c r="A37" s="6"/>
      <c r="B37" s="6"/>
      <c r="C37" s="6" t="s">
        <v>79</v>
      </c>
      <c r="D37" s="7" t="s">
        <v>80</v>
      </c>
      <c r="E37" s="8" t="s">
        <v>81</v>
      </c>
      <c r="F37" s="20">
        <v>231095.42</v>
      </c>
      <c r="G37" s="24">
        <f t="shared" si="0"/>
        <v>100.04260661393872</v>
      </c>
    </row>
    <row r="38" spans="1:7" ht="12.75">
      <c r="A38" s="6"/>
      <c r="B38" s="6"/>
      <c r="C38" s="6" t="s">
        <v>82</v>
      </c>
      <c r="D38" s="7" t="s">
        <v>83</v>
      </c>
      <c r="E38" s="8" t="s">
        <v>84</v>
      </c>
      <c r="F38" s="20">
        <v>2844</v>
      </c>
      <c r="G38" s="24">
        <f t="shared" si="0"/>
        <v>100</v>
      </c>
    </row>
    <row r="39" spans="1:7" ht="12.75">
      <c r="A39" s="6"/>
      <c r="B39" s="6"/>
      <c r="C39" s="6" t="s">
        <v>85</v>
      </c>
      <c r="D39" s="7" t="s">
        <v>86</v>
      </c>
      <c r="E39" s="8" t="s">
        <v>87</v>
      </c>
      <c r="F39" s="20">
        <v>89585</v>
      </c>
      <c r="G39" s="24">
        <f t="shared" si="0"/>
        <v>100</v>
      </c>
    </row>
    <row r="40" spans="1:7" ht="12.75">
      <c r="A40" s="6"/>
      <c r="B40" s="6"/>
      <c r="C40" s="6" t="s">
        <v>88</v>
      </c>
      <c r="D40" s="7" t="s">
        <v>89</v>
      </c>
      <c r="E40" s="8" t="s">
        <v>90</v>
      </c>
      <c r="F40" s="20">
        <v>77559</v>
      </c>
      <c r="G40" s="24">
        <f t="shared" si="0"/>
        <v>129.265</v>
      </c>
    </row>
    <row r="41" spans="1:7" ht="22.5">
      <c r="A41" s="6"/>
      <c r="B41" s="6"/>
      <c r="C41" s="6" t="s">
        <v>70</v>
      </c>
      <c r="D41" s="7" t="s">
        <v>71</v>
      </c>
      <c r="E41" s="8" t="s">
        <v>91</v>
      </c>
      <c r="F41" s="20">
        <v>1076</v>
      </c>
      <c r="G41" s="24">
        <f t="shared" si="0"/>
        <v>96.93693693693693</v>
      </c>
    </row>
    <row r="42" spans="1:7" ht="45">
      <c r="A42" s="5"/>
      <c r="B42" s="6" t="s">
        <v>92</v>
      </c>
      <c r="C42" s="5"/>
      <c r="D42" s="7" t="s">
        <v>93</v>
      </c>
      <c r="E42" s="8" t="s">
        <v>94</v>
      </c>
      <c r="F42" s="20">
        <f>SUM(F43:F51)</f>
        <v>1951457.5999999999</v>
      </c>
      <c r="G42" s="24">
        <f t="shared" si="0"/>
        <v>100.25551712729208</v>
      </c>
    </row>
    <row r="43" spans="1:7" ht="12.75">
      <c r="A43" s="6"/>
      <c r="B43" s="6"/>
      <c r="C43" s="6" t="s">
        <v>76</v>
      </c>
      <c r="D43" s="7" t="s">
        <v>77</v>
      </c>
      <c r="E43" s="8" t="s">
        <v>95</v>
      </c>
      <c r="F43" s="20">
        <v>787863.02</v>
      </c>
      <c r="G43" s="24">
        <f t="shared" si="0"/>
        <v>102.31987272727272</v>
      </c>
    </row>
    <row r="44" spans="1:7" ht="12.75">
      <c r="A44" s="6"/>
      <c r="B44" s="6"/>
      <c r="C44" s="6" t="s">
        <v>79</v>
      </c>
      <c r="D44" s="7" t="s">
        <v>80</v>
      </c>
      <c r="E44" s="8" t="s">
        <v>96</v>
      </c>
      <c r="F44" s="20">
        <v>654295.1</v>
      </c>
      <c r="G44" s="24">
        <f t="shared" si="0"/>
        <v>101.28407120743034</v>
      </c>
    </row>
    <row r="45" spans="1:7" ht="12.75">
      <c r="A45" s="6"/>
      <c r="B45" s="6"/>
      <c r="C45" s="6" t="s">
        <v>82</v>
      </c>
      <c r="D45" s="7" t="s">
        <v>83</v>
      </c>
      <c r="E45" s="8" t="s">
        <v>97</v>
      </c>
      <c r="F45" s="20">
        <v>234</v>
      </c>
      <c r="G45" s="24">
        <f t="shared" si="0"/>
        <v>100</v>
      </c>
    </row>
    <row r="46" spans="1:7" ht="12.75">
      <c r="A46" s="6"/>
      <c r="B46" s="6"/>
      <c r="C46" s="6" t="s">
        <v>85</v>
      </c>
      <c r="D46" s="7" t="s">
        <v>86</v>
      </c>
      <c r="E46" s="8" t="s">
        <v>98</v>
      </c>
      <c r="F46" s="20">
        <v>162104.13</v>
      </c>
      <c r="G46" s="24">
        <f t="shared" si="0"/>
        <v>95.35537058823529</v>
      </c>
    </row>
    <row r="47" spans="1:7" ht="12.75">
      <c r="A47" s="6"/>
      <c r="B47" s="6"/>
      <c r="C47" s="6" t="s">
        <v>99</v>
      </c>
      <c r="D47" s="7" t="s">
        <v>100</v>
      </c>
      <c r="E47" s="8" t="s">
        <v>101</v>
      </c>
      <c r="F47" s="20">
        <v>2804</v>
      </c>
      <c r="G47" s="24">
        <f t="shared" si="0"/>
        <v>56.08</v>
      </c>
    </row>
    <row r="48" spans="1:7" ht="12.75">
      <c r="A48" s="6"/>
      <c r="B48" s="6"/>
      <c r="C48" s="6" t="s">
        <v>102</v>
      </c>
      <c r="D48" s="7" t="s">
        <v>103</v>
      </c>
      <c r="E48" s="8" t="s">
        <v>104</v>
      </c>
      <c r="F48" s="20">
        <v>4390</v>
      </c>
      <c r="G48" s="24">
        <f t="shared" si="0"/>
        <v>105.78313253012048</v>
      </c>
    </row>
    <row r="49" spans="1:7" ht="12.75">
      <c r="A49" s="6"/>
      <c r="B49" s="6"/>
      <c r="C49" s="6" t="s">
        <v>88</v>
      </c>
      <c r="D49" s="7" t="s">
        <v>89</v>
      </c>
      <c r="E49" s="8" t="s">
        <v>105</v>
      </c>
      <c r="F49" s="20">
        <v>322276.56</v>
      </c>
      <c r="G49" s="24">
        <f t="shared" si="0"/>
        <v>96.20195820895522</v>
      </c>
    </row>
    <row r="50" spans="1:7" ht="12.75">
      <c r="A50" s="6"/>
      <c r="B50" s="6"/>
      <c r="C50" s="6" t="s">
        <v>106</v>
      </c>
      <c r="D50" s="7" t="s">
        <v>107</v>
      </c>
      <c r="E50" s="8" t="s">
        <v>108</v>
      </c>
      <c r="F50" s="20">
        <v>6481.4</v>
      </c>
      <c r="G50" s="24">
        <f t="shared" si="0"/>
        <v>115.73928571428571</v>
      </c>
    </row>
    <row r="51" spans="1:7" ht="22.5">
      <c r="A51" s="6"/>
      <c r="B51" s="6"/>
      <c r="C51" s="6" t="s">
        <v>70</v>
      </c>
      <c r="D51" s="7" t="s">
        <v>71</v>
      </c>
      <c r="E51" s="8" t="s">
        <v>109</v>
      </c>
      <c r="F51" s="20">
        <v>11009.39</v>
      </c>
      <c r="G51" s="24">
        <f t="shared" si="0"/>
        <v>104.85133333333333</v>
      </c>
    </row>
    <row r="52" spans="1:7" ht="22.5">
      <c r="A52" s="5"/>
      <c r="B52" s="6" t="s">
        <v>110</v>
      </c>
      <c r="C52" s="5"/>
      <c r="D52" s="7" t="s">
        <v>111</v>
      </c>
      <c r="E52" s="8" t="s">
        <v>112</v>
      </c>
      <c r="F52" s="20">
        <f>SUM(F53:F57)</f>
        <v>281408.25</v>
      </c>
      <c r="G52" s="24">
        <f t="shared" si="0"/>
        <v>108.35062759895271</v>
      </c>
    </row>
    <row r="53" spans="1:7" ht="12.75">
      <c r="A53" s="6"/>
      <c r="B53" s="6"/>
      <c r="C53" s="6" t="s">
        <v>113</v>
      </c>
      <c r="D53" s="7" t="s">
        <v>114</v>
      </c>
      <c r="E53" s="8" t="s">
        <v>115</v>
      </c>
      <c r="F53" s="20">
        <v>19522</v>
      </c>
      <c r="G53" s="24">
        <f t="shared" si="0"/>
        <v>97.61</v>
      </c>
    </row>
    <row r="54" spans="1:7" ht="12.75">
      <c r="A54" s="6"/>
      <c r="B54" s="6"/>
      <c r="C54" s="6" t="s">
        <v>116</v>
      </c>
      <c r="D54" s="7" t="s">
        <v>117</v>
      </c>
      <c r="E54" s="8" t="s">
        <v>118</v>
      </c>
      <c r="F54" s="20">
        <v>95486.3</v>
      </c>
      <c r="G54" s="24">
        <f t="shared" si="0"/>
        <v>111.03058139534883</v>
      </c>
    </row>
    <row r="55" spans="1:7" ht="33.75">
      <c r="A55" s="6"/>
      <c r="B55" s="6"/>
      <c r="C55" s="6" t="s">
        <v>119</v>
      </c>
      <c r="D55" s="7" t="s">
        <v>120</v>
      </c>
      <c r="E55" s="8" t="s">
        <v>121</v>
      </c>
      <c r="F55" s="20">
        <v>157836.59</v>
      </c>
      <c r="G55" s="24">
        <f t="shared" si="0"/>
        <v>108.62807295251204</v>
      </c>
    </row>
    <row r="56" spans="1:7" ht="12.75">
      <c r="A56" s="6"/>
      <c r="B56" s="6"/>
      <c r="C56" s="6" t="s">
        <v>122</v>
      </c>
      <c r="D56" s="7" t="s">
        <v>123</v>
      </c>
      <c r="E56" s="8" t="s">
        <v>124</v>
      </c>
      <c r="F56" s="20">
        <v>3767.57</v>
      </c>
      <c r="G56" s="24">
        <f t="shared" si="0"/>
        <v>99.93554376657825</v>
      </c>
    </row>
    <row r="57" spans="1:7" ht="12.75">
      <c r="A57" s="6"/>
      <c r="B57" s="6"/>
      <c r="C57" s="6" t="s">
        <v>31</v>
      </c>
      <c r="D57" s="7" t="s">
        <v>32</v>
      </c>
      <c r="E57" s="8" t="s">
        <v>125</v>
      </c>
      <c r="F57" s="20">
        <v>4795.79</v>
      </c>
      <c r="G57" s="24">
        <f t="shared" si="0"/>
        <v>103.1352688172043</v>
      </c>
    </row>
    <row r="58" spans="1:7" ht="22.5">
      <c r="A58" s="5"/>
      <c r="B58" s="6" t="s">
        <v>126</v>
      </c>
      <c r="C58" s="5"/>
      <c r="D58" s="7" t="s">
        <v>127</v>
      </c>
      <c r="E58" s="8" t="s">
        <v>128</v>
      </c>
      <c r="F58" s="20">
        <f>SUM(F59:F60)</f>
        <v>5005624.03</v>
      </c>
      <c r="G58" s="24">
        <f t="shared" si="0"/>
        <v>97.60468440179102</v>
      </c>
    </row>
    <row r="59" spans="1:7" ht="12.75">
      <c r="A59" s="6"/>
      <c r="B59" s="6"/>
      <c r="C59" s="6" t="s">
        <v>129</v>
      </c>
      <c r="D59" s="7" t="s">
        <v>130</v>
      </c>
      <c r="E59" s="8" t="s">
        <v>131</v>
      </c>
      <c r="F59" s="20">
        <v>4918071</v>
      </c>
      <c r="G59" s="24">
        <f t="shared" si="0"/>
        <v>97.22453462679503</v>
      </c>
    </row>
    <row r="60" spans="1:7" ht="12.75">
      <c r="A60" s="6"/>
      <c r="B60" s="6"/>
      <c r="C60" s="6" t="s">
        <v>132</v>
      </c>
      <c r="D60" s="7" t="s">
        <v>133</v>
      </c>
      <c r="E60" s="8" t="s">
        <v>134</v>
      </c>
      <c r="F60" s="20">
        <v>87553.03</v>
      </c>
      <c r="G60" s="24">
        <f t="shared" si="0"/>
        <v>125.07575714285714</v>
      </c>
    </row>
    <row r="61" spans="1:7" ht="12.75">
      <c r="A61" s="2" t="s">
        <v>135</v>
      </c>
      <c r="B61" s="2"/>
      <c r="C61" s="2"/>
      <c r="D61" s="3" t="s">
        <v>136</v>
      </c>
      <c r="E61" s="4" t="s">
        <v>137</v>
      </c>
      <c r="F61" s="21">
        <f>F62+F66+F68+F64</f>
        <v>6856286.84</v>
      </c>
      <c r="G61" s="25">
        <f t="shared" si="0"/>
        <v>100.47812808989192</v>
      </c>
    </row>
    <row r="62" spans="1:7" ht="22.5">
      <c r="A62" s="5"/>
      <c r="B62" s="6" t="s">
        <v>138</v>
      </c>
      <c r="C62" s="5"/>
      <c r="D62" s="7" t="s">
        <v>139</v>
      </c>
      <c r="E62" s="8" t="s">
        <v>140</v>
      </c>
      <c r="F62" s="20">
        <f>F63</f>
        <v>6213954</v>
      </c>
      <c r="G62" s="24">
        <f t="shared" si="0"/>
        <v>100</v>
      </c>
    </row>
    <row r="63" spans="1:7" ht="12.75">
      <c r="A63" s="6"/>
      <c r="B63" s="6"/>
      <c r="C63" s="6" t="s">
        <v>141</v>
      </c>
      <c r="D63" s="7" t="s">
        <v>142</v>
      </c>
      <c r="E63" s="8" t="s">
        <v>140</v>
      </c>
      <c r="F63" s="20">
        <v>6213954</v>
      </c>
      <c r="G63" s="24">
        <f t="shared" si="0"/>
        <v>100</v>
      </c>
    </row>
    <row r="64" spans="1:7" ht="22.5">
      <c r="A64" s="6"/>
      <c r="B64" s="9" t="s">
        <v>279</v>
      </c>
      <c r="C64" s="6"/>
      <c r="D64" s="7" t="s">
        <v>926</v>
      </c>
      <c r="E64" s="8"/>
      <c r="F64" s="20">
        <f>F65</f>
        <v>26719</v>
      </c>
      <c r="G64" s="24"/>
    </row>
    <row r="65" spans="1:7" ht="12.75">
      <c r="A65" s="6"/>
      <c r="B65" s="6"/>
      <c r="C65" s="9" t="s">
        <v>280</v>
      </c>
      <c r="D65" s="7" t="s">
        <v>927</v>
      </c>
      <c r="E65" s="8"/>
      <c r="F65" s="20">
        <v>26719</v>
      </c>
      <c r="G65" s="24"/>
    </row>
    <row r="66" spans="1:7" ht="15">
      <c r="A66" s="5"/>
      <c r="B66" s="6" t="s">
        <v>143</v>
      </c>
      <c r="C66" s="5"/>
      <c r="D66" s="7" t="s">
        <v>144</v>
      </c>
      <c r="E66" s="8" t="s">
        <v>145</v>
      </c>
      <c r="F66" s="20">
        <f>F67</f>
        <v>391515</v>
      </c>
      <c r="G66" s="24">
        <f t="shared" si="0"/>
        <v>100</v>
      </c>
    </row>
    <row r="67" spans="1:7" ht="12.75">
      <c r="A67" s="6"/>
      <c r="B67" s="6"/>
      <c r="C67" s="6" t="s">
        <v>141</v>
      </c>
      <c r="D67" s="7" t="s">
        <v>142</v>
      </c>
      <c r="E67" s="8" t="s">
        <v>145</v>
      </c>
      <c r="F67" s="20">
        <v>391515</v>
      </c>
      <c r="G67" s="24">
        <f t="shared" si="0"/>
        <v>100</v>
      </c>
    </row>
    <row r="68" spans="1:7" ht="15">
      <c r="A68" s="5"/>
      <c r="B68" s="6" t="s">
        <v>146</v>
      </c>
      <c r="C68" s="5"/>
      <c r="D68" s="7" t="s">
        <v>147</v>
      </c>
      <c r="E68" s="8" t="s">
        <v>148</v>
      </c>
      <c r="F68" s="20">
        <f>SUM(F69:F74)</f>
        <v>224098.84</v>
      </c>
      <c r="G68" s="24">
        <f t="shared" si="0"/>
        <v>102.70717533181785</v>
      </c>
    </row>
    <row r="69" spans="1:7" ht="12.75">
      <c r="A69" s="6"/>
      <c r="B69" s="6"/>
      <c r="C69" s="6" t="s">
        <v>106</v>
      </c>
      <c r="D69" s="7" t="s">
        <v>107</v>
      </c>
      <c r="E69" s="8" t="s">
        <v>149</v>
      </c>
      <c r="F69" s="20">
        <v>13401</v>
      </c>
      <c r="G69" s="24">
        <f t="shared" si="0"/>
        <v>134.01</v>
      </c>
    </row>
    <row r="70" spans="1:7" ht="12.75">
      <c r="A70" s="6"/>
      <c r="B70" s="6"/>
      <c r="C70" s="6" t="s">
        <v>31</v>
      </c>
      <c r="D70" s="7" t="s">
        <v>32</v>
      </c>
      <c r="E70" s="8" t="s">
        <v>150</v>
      </c>
      <c r="F70" s="20">
        <v>82822.03</v>
      </c>
      <c r="G70" s="24">
        <f t="shared" si="0"/>
        <v>102.24941975308641</v>
      </c>
    </row>
    <row r="71" spans="1:7" ht="12.75">
      <c r="A71" s="6"/>
      <c r="B71" s="6"/>
      <c r="C71" s="6" t="s">
        <v>34</v>
      </c>
      <c r="D71" s="7" t="s">
        <v>35</v>
      </c>
      <c r="E71" s="8" t="s">
        <v>151</v>
      </c>
      <c r="F71" s="20">
        <v>15324.13</v>
      </c>
      <c r="G71" s="24">
        <f t="shared" si="0"/>
        <v>104.67301912568306</v>
      </c>
    </row>
    <row r="72" spans="1:7" ht="33.75">
      <c r="A72" s="6"/>
      <c r="B72" s="6"/>
      <c r="C72" s="6" t="s">
        <v>152</v>
      </c>
      <c r="D72" s="7" t="s">
        <v>153</v>
      </c>
      <c r="E72" s="8" t="s">
        <v>154</v>
      </c>
      <c r="F72" s="20">
        <v>18370.78</v>
      </c>
      <c r="G72" s="24">
        <f aca="true" t="shared" si="1" ref="G72:G135">F72*100/E72</f>
        <v>99.99880246039955</v>
      </c>
    </row>
    <row r="73" spans="1:7" ht="36.75" customHeight="1">
      <c r="A73" s="6"/>
      <c r="B73" s="6"/>
      <c r="C73" s="6" t="s">
        <v>155</v>
      </c>
      <c r="D73" s="7" t="s">
        <v>156</v>
      </c>
      <c r="E73" s="8" t="s">
        <v>157</v>
      </c>
      <c r="F73" s="20">
        <v>10573.83</v>
      </c>
      <c r="G73" s="24">
        <f t="shared" si="1"/>
        <v>99.99839228295819</v>
      </c>
    </row>
    <row r="74" spans="1:7" ht="37.5" customHeight="1">
      <c r="A74" s="6"/>
      <c r="B74" s="6"/>
      <c r="C74" s="6" t="s">
        <v>158</v>
      </c>
      <c r="D74" s="7" t="s">
        <v>159</v>
      </c>
      <c r="E74" s="8" t="s">
        <v>160</v>
      </c>
      <c r="F74" s="20">
        <v>83607.07</v>
      </c>
      <c r="G74" s="24">
        <f t="shared" si="1"/>
        <v>100.00008372504696</v>
      </c>
    </row>
    <row r="75" spans="1:7" ht="12.75">
      <c r="A75" s="2" t="s">
        <v>161</v>
      </c>
      <c r="B75" s="2"/>
      <c r="C75" s="2"/>
      <c r="D75" s="3" t="s">
        <v>162</v>
      </c>
      <c r="E75" s="4" t="s">
        <v>163</v>
      </c>
      <c r="F75" s="21">
        <f>F76+F80+F85+F87</f>
        <v>595749.9700000001</v>
      </c>
      <c r="G75" s="25">
        <f t="shared" si="1"/>
        <v>95.11561077556547</v>
      </c>
    </row>
    <row r="76" spans="1:7" ht="15">
      <c r="A76" s="5"/>
      <c r="B76" s="6" t="s">
        <v>164</v>
      </c>
      <c r="C76" s="5"/>
      <c r="D76" s="7" t="s">
        <v>165</v>
      </c>
      <c r="E76" s="8" t="s">
        <v>166</v>
      </c>
      <c r="F76" s="20">
        <f>SUM(F77:F79)</f>
        <v>160821.47</v>
      </c>
      <c r="G76" s="24">
        <f t="shared" si="1"/>
        <v>97.16957089168973</v>
      </c>
    </row>
    <row r="77" spans="1:7" ht="12.75">
      <c r="A77" s="6"/>
      <c r="B77" s="6"/>
      <c r="C77" s="6" t="s">
        <v>31</v>
      </c>
      <c r="D77" s="7" t="s">
        <v>32</v>
      </c>
      <c r="E77" s="8" t="s">
        <v>167</v>
      </c>
      <c r="F77" s="20">
        <v>4572.66</v>
      </c>
      <c r="G77" s="24">
        <f t="shared" si="1"/>
        <v>48.224636152710396</v>
      </c>
    </row>
    <row r="78" spans="1:7" ht="12.75">
      <c r="A78" s="6"/>
      <c r="B78" s="6"/>
      <c r="C78" s="6" t="s">
        <v>34</v>
      </c>
      <c r="D78" s="7" t="s">
        <v>35</v>
      </c>
      <c r="E78" s="8" t="s">
        <v>168</v>
      </c>
      <c r="F78" s="20">
        <v>40798.81</v>
      </c>
      <c r="G78" s="24">
        <f t="shared" si="1"/>
        <v>100.554074037561</v>
      </c>
    </row>
    <row r="79" spans="1:7" ht="37.5" customHeight="1">
      <c r="A79" s="6"/>
      <c r="B79" s="6"/>
      <c r="C79" s="6" t="s">
        <v>155</v>
      </c>
      <c r="D79" s="7" t="s">
        <v>156</v>
      </c>
      <c r="E79" s="8" t="s">
        <v>169</v>
      </c>
      <c r="F79" s="20">
        <v>115450</v>
      </c>
      <c r="G79" s="24">
        <f t="shared" si="1"/>
        <v>100</v>
      </c>
    </row>
    <row r="80" spans="1:7" ht="15">
      <c r="A80" s="5"/>
      <c r="B80" s="6" t="s">
        <v>170</v>
      </c>
      <c r="C80" s="5"/>
      <c r="D80" s="7" t="s">
        <v>171</v>
      </c>
      <c r="E80" s="8" t="s">
        <v>172</v>
      </c>
      <c r="F80" s="20">
        <f>SUM(F81:F84)</f>
        <v>429926.93</v>
      </c>
      <c r="G80" s="24">
        <f t="shared" si="1"/>
        <v>94.31655602697474</v>
      </c>
    </row>
    <row r="81" spans="1:7" ht="12.75">
      <c r="A81" s="6"/>
      <c r="B81" s="6"/>
      <c r="C81" s="6" t="s">
        <v>106</v>
      </c>
      <c r="D81" s="7" t="s">
        <v>107</v>
      </c>
      <c r="E81" s="8" t="s">
        <v>173</v>
      </c>
      <c r="F81" s="20">
        <v>308</v>
      </c>
      <c r="G81" s="24">
        <f t="shared" si="1"/>
        <v>76.04938271604938</v>
      </c>
    </row>
    <row r="82" spans="1:7" ht="12.75">
      <c r="A82" s="6"/>
      <c r="B82" s="6"/>
      <c r="C82" s="6" t="s">
        <v>50</v>
      </c>
      <c r="D82" s="7" t="s">
        <v>51</v>
      </c>
      <c r="E82" s="8" t="s">
        <v>174</v>
      </c>
      <c r="F82" s="20">
        <v>131983.29</v>
      </c>
      <c r="G82" s="24">
        <f t="shared" si="1"/>
        <v>85.29633890199374</v>
      </c>
    </row>
    <row r="83" spans="1:7" ht="12.75">
      <c r="A83" s="6"/>
      <c r="B83" s="6"/>
      <c r="C83" s="6" t="s">
        <v>31</v>
      </c>
      <c r="D83" s="7" t="s">
        <v>32</v>
      </c>
      <c r="E83" s="8" t="s">
        <v>175</v>
      </c>
      <c r="F83" s="20">
        <v>596.17</v>
      </c>
      <c r="G83" s="24">
        <f t="shared" si="1"/>
        <v>85.90345821325647</v>
      </c>
    </row>
    <row r="84" spans="1:7" ht="36.75" customHeight="1">
      <c r="A84" s="6"/>
      <c r="B84" s="6"/>
      <c r="C84" s="6" t="s">
        <v>176</v>
      </c>
      <c r="D84" s="7" t="s">
        <v>177</v>
      </c>
      <c r="E84" s="8" t="s">
        <v>178</v>
      </c>
      <c r="F84" s="20">
        <v>297039.47</v>
      </c>
      <c r="G84" s="24">
        <f t="shared" si="1"/>
        <v>99.01315666666666</v>
      </c>
    </row>
    <row r="85" spans="1:7" ht="15">
      <c r="A85" s="5"/>
      <c r="B85" s="6" t="s">
        <v>179</v>
      </c>
      <c r="C85" s="5"/>
      <c r="D85" s="7" t="s">
        <v>180</v>
      </c>
      <c r="E85" s="8" t="s">
        <v>181</v>
      </c>
      <c r="F85" s="20">
        <f>F86</f>
        <v>3395.05</v>
      </c>
      <c r="G85" s="24">
        <f t="shared" si="1"/>
        <v>99.97202591283863</v>
      </c>
    </row>
    <row r="86" spans="1:7" ht="45">
      <c r="A86" s="6"/>
      <c r="B86" s="6"/>
      <c r="C86" s="6" t="s">
        <v>182</v>
      </c>
      <c r="D86" s="7" t="s">
        <v>38</v>
      </c>
      <c r="E86" s="8" t="s">
        <v>181</v>
      </c>
      <c r="F86" s="20">
        <v>3395.05</v>
      </c>
      <c r="G86" s="24">
        <f t="shared" si="1"/>
        <v>99.97202591283863</v>
      </c>
    </row>
    <row r="87" spans="1:7" ht="15">
      <c r="A87" s="5"/>
      <c r="B87" s="6" t="s">
        <v>183</v>
      </c>
      <c r="C87" s="5"/>
      <c r="D87" s="7" t="s">
        <v>11</v>
      </c>
      <c r="E87" s="8" t="s">
        <v>184</v>
      </c>
      <c r="F87" s="20">
        <f>SUM(F88:F89)</f>
        <v>1606.52</v>
      </c>
      <c r="G87" s="24">
        <f t="shared" si="1"/>
        <v>99.97013067828252</v>
      </c>
    </row>
    <row r="88" spans="1:7" ht="33.75">
      <c r="A88" s="6"/>
      <c r="B88" s="6"/>
      <c r="C88" s="6" t="s">
        <v>152</v>
      </c>
      <c r="D88" s="7" t="s">
        <v>153</v>
      </c>
      <c r="E88" s="8" t="s">
        <v>185</v>
      </c>
      <c r="F88" s="20">
        <v>712</v>
      </c>
      <c r="G88" s="24">
        <f t="shared" si="1"/>
        <v>100</v>
      </c>
    </row>
    <row r="89" spans="1:7" ht="37.5" customHeight="1">
      <c r="A89" s="6"/>
      <c r="B89" s="6"/>
      <c r="C89" s="6" t="s">
        <v>186</v>
      </c>
      <c r="D89" s="7" t="s">
        <v>187</v>
      </c>
      <c r="E89" s="8" t="s">
        <v>188</v>
      </c>
      <c r="F89" s="20">
        <v>894.52</v>
      </c>
      <c r="G89" s="24">
        <f t="shared" si="1"/>
        <v>99.94636871508379</v>
      </c>
    </row>
    <row r="90" spans="1:7" ht="12.75">
      <c r="A90" s="2" t="s">
        <v>189</v>
      </c>
      <c r="B90" s="2"/>
      <c r="C90" s="2"/>
      <c r="D90" s="3" t="s">
        <v>190</v>
      </c>
      <c r="E90" s="4" t="s">
        <v>191</v>
      </c>
      <c r="F90" s="21">
        <f>F91+F93+F96+F99+F102+F109+F111+F105</f>
        <v>1361858.8100000003</v>
      </c>
      <c r="G90" s="25">
        <f t="shared" si="1"/>
        <v>99.0577489447656</v>
      </c>
    </row>
    <row r="91" spans="1:7" ht="15">
      <c r="A91" s="5"/>
      <c r="B91" s="6" t="s">
        <v>192</v>
      </c>
      <c r="C91" s="5"/>
      <c r="D91" s="7" t="s">
        <v>193</v>
      </c>
      <c r="E91" s="8" t="s">
        <v>194</v>
      </c>
      <c r="F91" s="20">
        <f>F92</f>
        <v>30000</v>
      </c>
      <c r="G91" s="24">
        <f t="shared" si="1"/>
        <v>100</v>
      </c>
    </row>
    <row r="92" spans="1:7" ht="33.75">
      <c r="A92" s="6"/>
      <c r="B92" s="6"/>
      <c r="C92" s="6" t="s">
        <v>152</v>
      </c>
      <c r="D92" s="7" t="s">
        <v>153</v>
      </c>
      <c r="E92" s="8" t="s">
        <v>194</v>
      </c>
      <c r="F92" s="20">
        <v>30000</v>
      </c>
      <c r="G92" s="24">
        <f t="shared" si="1"/>
        <v>100</v>
      </c>
    </row>
    <row r="93" spans="1:7" ht="38.25" customHeight="1">
      <c r="A93" s="5"/>
      <c r="B93" s="6" t="s">
        <v>195</v>
      </c>
      <c r="C93" s="5"/>
      <c r="D93" s="7" t="s">
        <v>196</v>
      </c>
      <c r="E93" s="8" t="s">
        <v>197</v>
      </c>
      <c r="F93" s="20">
        <f>F94+F95</f>
        <v>1115340.35</v>
      </c>
      <c r="G93" s="24">
        <f t="shared" si="1"/>
        <v>98.98430934029119</v>
      </c>
    </row>
    <row r="94" spans="1:7" ht="45">
      <c r="A94" s="6"/>
      <c r="B94" s="6"/>
      <c r="C94" s="6" t="s">
        <v>16</v>
      </c>
      <c r="D94" s="7" t="s">
        <v>17</v>
      </c>
      <c r="E94" s="8" t="s">
        <v>198</v>
      </c>
      <c r="F94" s="20">
        <v>1108067.57</v>
      </c>
      <c r="G94" s="24">
        <f t="shared" si="1"/>
        <v>99.08145733855535</v>
      </c>
    </row>
    <row r="95" spans="1:7" ht="39" customHeight="1">
      <c r="A95" s="6"/>
      <c r="B95" s="6"/>
      <c r="C95" s="6" t="s">
        <v>199</v>
      </c>
      <c r="D95" s="7" t="s">
        <v>200</v>
      </c>
      <c r="E95" s="8" t="s">
        <v>201</v>
      </c>
      <c r="F95" s="20">
        <v>7272.78</v>
      </c>
      <c r="G95" s="24">
        <f t="shared" si="1"/>
        <v>86.11936056838366</v>
      </c>
    </row>
    <row r="96" spans="1:7" ht="60" customHeight="1">
      <c r="A96" s="5"/>
      <c r="B96" s="6" t="s">
        <v>202</v>
      </c>
      <c r="C96" s="5"/>
      <c r="D96" s="7" t="s">
        <v>203</v>
      </c>
      <c r="E96" s="8" t="s">
        <v>204</v>
      </c>
      <c r="F96" s="20">
        <f>F97+F98</f>
        <v>3821.34</v>
      </c>
      <c r="G96" s="24">
        <f t="shared" si="1"/>
        <v>86.76975476839237</v>
      </c>
    </row>
    <row r="97" spans="1:7" ht="45">
      <c r="A97" s="6"/>
      <c r="B97" s="6"/>
      <c r="C97" s="6" t="s">
        <v>16</v>
      </c>
      <c r="D97" s="7" t="s">
        <v>17</v>
      </c>
      <c r="E97" s="8" t="s">
        <v>205</v>
      </c>
      <c r="F97" s="20">
        <v>2152.8</v>
      </c>
      <c r="G97" s="24">
        <f t="shared" si="1"/>
        <v>82.13658908813431</v>
      </c>
    </row>
    <row r="98" spans="1:7" ht="33.75">
      <c r="A98" s="6"/>
      <c r="B98" s="6"/>
      <c r="C98" s="6" t="s">
        <v>152</v>
      </c>
      <c r="D98" s="7" t="s">
        <v>153</v>
      </c>
      <c r="E98" s="8" t="s">
        <v>206</v>
      </c>
      <c r="F98" s="20">
        <v>1668.54</v>
      </c>
      <c r="G98" s="24">
        <f t="shared" si="1"/>
        <v>93.58048233314638</v>
      </c>
    </row>
    <row r="99" spans="1:7" ht="22.5">
      <c r="A99" s="5"/>
      <c r="B99" s="6" t="s">
        <v>207</v>
      </c>
      <c r="C99" s="5"/>
      <c r="D99" s="7" t="s">
        <v>208</v>
      </c>
      <c r="E99" s="8" t="s">
        <v>209</v>
      </c>
      <c r="F99" s="20">
        <f>F100+F101</f>
        <v>93993.27</v>
      </c>
      <c r="G99" s="24">
        <f t="shared" si="1"/>
        <v>100.2348970385932</v>
      </c>
    </row>
    <row r="100" spans="1:7" ht="22.5">
      <c r="A100" s="6"/>
      <c r="B100" s="6"/>
      <c r="C100" s="6" t="s">
        <v>210</v>
      </c>
      <c r="D100" s="7" t="s">
        <v>211</v>
      </c>
      <c r="E100" s="8" t="s">
        <v>212</v>
      </c>
      <c r="F100" s="20">
        <v>2672.5</v>
      </c>
      <c r="G100" s="24">
        <f t="shared" si="1"/>
        <v>112.47895622895624</v>
      </c>
    </row>
    <row r="101" spans="1:7" ht="33.75">
      <c r="A101" s="6"/>
      <c r="B101" s="6"/>
      <c r="C101" s="6" t="s">
        <v>152</v>
      </c>
      <c r="D101" s="7" t="s">
        <v>153</v>
      </c>
      <c r="E101" s="8" t="s">
        <v>213</v>
      </c>
      <c r="F101" s="20">
        <v>91320.77</v>
      </c>
      <c r="G101" s="24">
        <f t="shared" si="1"/>
        <v>99.91659463658544</v>
      </c>
    </row>
    <row r="102" spans="1:7" ht="15">
      <c r="A102" s="5"/>
      <c r="B102" s="6" t="s">
        <v>214</v>
      </c>
      <c r="C102" s="5"/>
      <c r="D102" s="7" t="s">
        <v>215</v>
      </c>
      <c r="E102" s="8" t="s">
        <v>216</v>
      </c>
      <c r="F102" s="20">
        <f>F103+F104</f>
        <v>23199.989999999998</v>
      </c>
      <c r="G102" s="24">
        <f t="shared" si="1"/>
        <v>93.59363401645957</v>
      </c>
    </row>
    <row r="103" spans="1:7" ht="12.75">
      <c r="A103" s="6"/>
      <c r="B103" s="6"/>
      <c r="C103" s="6" t="s">
        <v>34</v>
      </c>
      <c r="D103" s="7" t="s">
        <v>35</v>
      </c>
      <c r="E103" s="8" t="s">
        <v>217</v>
      </c>
      <c r="F103" s="20">
        <v>26.57</v>
      </c>
      <c r="G103" s="24">
        <f t="shared" si="1"/>
        <v>98.4074074074074</v>
      </c>
    </row>
    <row r="104" spans="1:7" ht="33.75">
      <c r="A104" s="6"/>
      <c r="B104" s="6"/>
      <c r="C104" s="6" t="s">
        <v>152</v>
      </c>
      <c r="D104" s="7" t="s">
        <v>153</v>
      </c>
      <c r="E104" s="8" t="s">
        <v>218</v>
      </c>
      <c r="F104" s="20">
        <v>23173.42</v>
      </c>
      <c r="G104" s="24">
        <f t="shared" si="1"/>
        <v>93.5883849602197</v>
      </c>
    </row>
    <row r="105" spans="1:7" ht="15">
      <c r="A105" s="5"/>
      <c r="B105" s="6" t="s">
        <v>219</v>
      </c>
      <c r="C105" s="5"/>
      <c r="D105" s="7" t="s">
        <v>220</v>
      </c>
      <c r="E105" s="8" t="s">
        <v>221</v>
      </c>
      <c r="F105" s="20">
        <f>F106+F107+F108</f>
        <v>38711.86</v>
      </c>
      <c r="G105" s="24">
        <f t="shared" si="1"/>
        <v>101.41693956144717</v>
      </c>
    </row>
    <row r="106" spans="1:7" ht="12.75">
      <c r="A106" s="6"/>
      <c r="B106" s="6"/>
      <c r="C106" s="6" t="s">
        <v>31</v>
      </c>
      <c r="D106" s="7" t="s">
        <v>32</v>
      </c>
      <c r="E106" s="8" t="s">
        <v>222</v>
      </c>
      <c r="F106" s="20">
        <v>3942.55</v>
      </c>
      <c r="G106" s="24">
        <f t="shared" si="1"/>
        <v>115.95735294117647</v>
      </c>
    </row>
    <row r="107" spans="1:7" ht="12.75">
      <c r="A107" s="6"/>
      <c r="B107" s="6"/>
      <c r="C107" s="6" t="s">
        <v>34</v>
      </c>
      <c r="D107" s="7" t="s">
        <v>35</v>
      </c>
      <c r="E107" s="8" t="s">
        <v>223</v>
      </c>
      <c r="F107" s="20">
        <v>419.31</v>
      </c>
      <c r="G107" s="24">
        <f t="shared" si="1"/>
        <v>99.59857482185274</v>
      </c>
    </row>
    <row r="108" spans="1:7" ht="33.75">
      <c r="A108" s="6"/>
      <c r="B108" s="6"/>
      <c r="C108" s="6" t="s">
        <v>152</v>
      </c>
      <c r="D108" s="7" t="s">
        <v>153</v>
      </c>
      <c r="E108" s="8" t="s">
        <v>224</v>
      </c>
      <c r="F108" s="20">
        <v>34350</v>
      </c>
      <c r="G108" s="24">
        <f t="shared" si="1"/>
        <v>100</v>
      </c>
    </row>
    <row r="109" spans="1:7" ht="15">
      <c r="A109" s="5"/>
      <c r="B109" s="6" t="s">
        <v>225</v>
      </c>
      <c r="C109" s="5"/>
      <c r="D109" s="7" t="s">
        <v>226</v>
      </c>
      <c r="E109" s="8" t="s">
        <v>227</v>
      </c>
      <c r="F109" s="20">
        <f>F110</f>
        <v>2902</v>
      </c>
      <c r="G109" s="24">
        <f t="shared" si="1"/>
        <v>100</v>
      </c>
    </row>
    <row r="110" spans="1:7" ht="12.75">
      <c r="A110" s="6"/>
      <c r="B110" s="6"/>
      <c r="C110" s="6" t="s">
        <v>34</v>
      </c>
      <c r="D110" s="7" t="s">
        <v>35</v>
      </c>
      <c r="E110" s="8" t="s">
        <v>227</v>
      </c>
      <c r="F110" s="20">
        <v>2902</v>
      </c>
      <c r="G110" s="24">
        <f t="shared" si="1"/>
        <v>100</v>
      </c>
    </row>
    <row r="111" spans="1:7" ht="15">
      <c r="A111" s="5"/>
      <c r="B111" s="6" t="s">
        <v>228</v>
      </c>
      <c r="C111" s="5"/>
      <c r="D111" s="7" t="s">
        <v>11</v>
      </c>
      <c r="E111" s="8" t="s">
        <v>229</v>
      </c>
      <c r="F111" s="20">
        <f>F112+F113</f>
        <v>53890</v>
      </c>
      <c r="G111" s="24">
        <f t="shared" si="1"/>
        <v>99.81478051491017</v>
      </c>
    </row>
    <row r="112" spans="1:7" ht="45">
      <c r="A112" s="6"/>
      <c r="B112" s="6"/>
      <c r="C112" s="6" t="s">
        <v>16</v>
      </c>
      <c r="D112" s="7" t="s">
        <v>17</v>
      </c>
      <c r="E112" s="8" t="s">
        <v>230</v>
      </c>
      <c r="F112" s="20">
        <v>16400</v>
      </c>
      <c r="G112" s="24">
        <f t="shared" si="1"/>
        <v>99.39393939393939</v>
      </c>
    </row>
    <row r="113" spans="1:7" ht="33.75">
      <c r="A113" s="6"/>
      <c r="B113" s="6"/>
      <c r="C113" s="6" t="s">
        <v>152</v>
      </c>
      <c r="D113" s="7" t="s">
        <v>153</v>
      </c>
      <c r="E113" s="8" t="s">
        <v>231</v>
      </c>
      <c r="F113" s="20">
        <v>37490</v>
      </c>
      <c r="G113" s="24">
        <f t="shared" si="1"/>
        <v>100</v>
      </c>
    </row>
    <row r="114" spans="1:7" ht="12.75">
      <c r="A114" s="2" t="s">
        <v>232</v>
      </c>
      <c r="B114" s="2"/>
      <c r="C114" s="2"/>
      <c r="D114" s="3" t="s">
        <v>233</v>
      </c>
      <c r="E114" s="4" t="s">
        <v>234</v>
      </c>
      <c r="F114" s="21">
        <f>F115</f>
        <v>41702.829999999994</v>
      </c>
      <c r="G114" s="25">
        <f t="shared" si="1"/>
        <v>79.5870722723716</v>
      </c>
    </row>
    <row r="115" spans="1:7" ht="15">
      <c r="A115" s="5"/>
      <c r="B115" s="6" t="s">
        <v>235</v>
      </c>
      <c r="C115" s="5"/>
      <c r="D115" s="7" t="s">
        <v>11</v>
      </c>
      <c r="E115" s="8" t="s">
        <v>234</v>
      </c>
      <c r="F115" s="20">
        <f>SUM(F116:F118)</f>
        <v>41702.829999999994</v>
      </c>
      <c r="G115" s="24">
        <f t="shared" si="1"/>
        <v>79.5870722723716</v>
      </c>
    </row>
    <row r="116" spans="1:7" ht="12.75">
      <c r="A116" s="6"/>
      <c r="B116" s="6"/>
      <c r="C116" s="6" t="s">
        <v>31</v>
      </c>
      <c r="D116" s="7" t="s">
        <v>32</v>
      </c>
      <c r="E116" s="8" t="s">
        <v>236</v>
      </c>
      <c r="F116" s="20">
        <v>184.25</v>
      </c>
      <c r="G116" s="24">
        <f t="shared" si="1"/>
        <v>184.25</v>
      </c>
    </row>
    <row r="117" spans="1:7" ht="48.75" customHeight="1">
      <c r="A117" s="6"/>
      <c r="B117" s="6"/>
      <c r="C117" s="6" t="s">
        <v>237</v>
      </c>
      <c r="D117" s="7" t="s">
        <v>238</v>
      </c>
      <c r="E117" s="8" t="s">
        <v>239</v>
      </c>
      <c r="F117" s="20">
        <v>39685.27</v>
      </c>
      <c r="G117" s="24">
        <f t="shared" si="1"/>
        <v>79.8994745213312</v>
      </c>
    </row>
    <row r="118" spans="1:7" ht="48.75" customHeight="1">
      <c r="A118" s="6"/>
      <c r="B118" s="6"/>
      <c r="C118" s="6" t="s">
        <v>240</v>
      </c>
      <c r="D118" s="7" t="s">
        <v>238</v>
      </c>
      <c r="E118" s="8" t="s">
        <v>241</v>
      </c>
      <c r="F118" s="20">
        <v>1833.31</v>
      </c>
      <c r="G118" s="24">
        <f t="shared" si="1"/>
        <v>69.70760456273764</v>
      </c>
    </row>
    <row r="119" spans="1:7" ht="12.75">
      <c r="A119" s="2" t="s">
        <v>242</v>
      </c>
      <c r="B119" s="2"/>
      <c r="C119" s="2"/>
      <c r="D119" s="3" t="s">
        <v>243</v>
      </c>
      <c r="E119" s="4" t="s">
        <v>244</v>
      </c>
      <c r="F119" s="21">
        <f>F120</f>
        <v>37956</v>
      </c>
      <c r="G119" s="25">
        <f t="shared" si="1"/>
        <v>89.34607598512311</v>
      </c>
    </row>
    <row r="120" spans="1:7" ht="15">
      <c r="A120" s="5"/>
      <c r="B120" s="6" t="s">
        <v>245</v>
      </c>
      <c r="C120" s="5"/>
      <c r="D120" s="7" t="s">
        <v>246</v>
      </c>
      <c r="E120" s="8" t="s">
        <v>244</v>
      </c>
      <c r="F120" s="20">
        <f>F121</f>
        <v>37956</v>
      </c>
      <c r="G120" s="24">
        <f t="shared" si="1"/>
        <v>89.34607598512311</v>
      </c>
    </row>
    <row r="121" spans="1:7" ht="33.75">
      <c r="A121" s="6"/>
      <c r="B121" s="6"/>
      <c r="C121" s="6" t="s">
        <v>152</v>
      </c>
      <c r="D121" s="7" t="s">
        <v>153</v>
      </c>
      <c r="E121" s="8" t="s">
        <v>244</v>
      </c>
      <c r="F121" s="20">
        <v>37956</v>
      </c>
      <c r="G121" s="24">
        <f t="shared" si="1"/>
        <v>89.34607598512311</v>
      </c>
    </row>
    <row r="122" spans="1:7" ht="12.75">
      <c r="A122" s="2" t="s">
        <v>247</v>
      </c>
      <c r="B122" s="2"/>
      <c r="C122" s="2"/>
      <c r="D122" s="3" t="s">
        <v>248</v>
      </c>
      <c r="E122" s="4" t="s">
        <v>249</v>
      </c>
      <c r="F122" s="21">
        <f>F123+F127+F130+F132</f>
        <v>4402933.34</v>
      </c>
      <c r="G122" s="25">
        <f t="shared" si="1"/>
        <v>99.963068728772</v>
      </c>
    </row>
    <row r="123" spans="1:7" ht="15">
      <c r="A123" s="5"/>
      <c r="B123" s="6" t="s">
        <v>250</v>
      </c>
      <c r="C123" s="5"/>
      <c r="D123" s="7" t="s">
        <v>251</v>
      </c>
      <c r="E123" s="8" t="s">
        <v>252</v>
      </c>
      <c r="F123" s="20">
        <f>SUM(F124:F126)</f>
        <v>4348199.27</v>
      </c>
      <c r="G123" s="24">
        <f t="shared" si="1"/>
        <v>100.00044317392563</v>
      </c>
    </row>
    <row r="124" spans="1:7" ht="12.75">
      <c r="A124" s="6"/>
      <c r="B124" s="6"/>
      <c r="C124" s="9" t="s">
        <v>31</v>
      </c>
      <c r="D124" s="7" t="s">
        <v>107</v>
      </c>
      <c r="E124" s="8" t="s">
        <v>37</v>
      </c>
      <c r="F124" s="20">
        <v>19.32</v>
      </c>
      <c r="G124" s="24"/>
    </row>
    <row r="125" spans="1:7" ht="56.25">
      <c r="A125" s="6"/>
      <c r="B125" s="6"/>
      <c r="C125" s="6" t="s">
        <v>253</v>
      </c>
      <c r="D125" s="7" t="s">
        <v>254</v>
      </c>
      <c r="E125" s="8" t="s">
        <v>255</v>
      </c>
      <c r="F125" s="20">
        <v>3843709.41</v>
      </c>
      <c r="G125" s="24">
        <f t="shared" si="1"/>
        <v>99.99998465024677</v>
      </c>
    </row>
    <row r="126" spans="1:7" ht="67.5">
      <c r="A126" s="6"/>
      <c r="B126" s="6"/>
      <c r="C126" s="6" t="s">
        <v>256</v>
      </c>
      <c r="D126" s="7" t="s">
        <v>257</v>
      </c>
      <c r="E126" s="8" t="s">
        <v>258</v>
      </c>
      <c r="F126" s="20">
        <v>504470.54</v>
      </c>
      <c r="G126" s="24">
        <f t="shared" si="1"/>
        <v>100.00010704303527</v>
      </c>
    </row>
    <row r="127" spans="1:7" ht="22.5">
      <c r="A127" s="5"/>
      <c r="B127" s="6" t="s">
        <v>259</v>
      </c>
      <c r="C127" s="5"/>
      <c r="D127" s="7" t="s">
        <v>260</v>
      </c>
      <c r="E127" s="8" t="s">
        <v>115</v>
      </c>
      <c r="F127" s="20">
        <f>F128+F129</f>
        <v>18672.64</v>
      </c>
      <c r="G127" s="24">
        <f t="shared" si="1"/>
        <v>93.3632</v>
      </c>
    </row>
    <row r="128" spans="1:7" ht="22.5">
      <c r="A128" s="5"/>
      <c r="B128" s="6"/>
      <c r="C128" s="10" t="s">
        <v>281</v>
      </c>
      <c r="D128" s="11" t="s">
        <v>929</v>
      </c>
      <c r="E128" s="8"/>
      <c r="F128" s="20">
        <v>95.82</v>
      </c>
      <c r="G128" s="24"/>
    </row>
    <row r="129" spans="1:7" ht="12.75">
      <c r="A129" s="6"/>
      <c r="B129" s="6"/>
      <c r="C129" s="6" t="s">
        <v>106</v>
      </c>
      <c r="D129" s="7" t="s">
        <v>107</v>
      </c>
      <c r="E129" s="8" t="s">
        <v>115</v>
      </c>
      <c r="F129" s="20">
        <v>18576.82</v>
      </c>
      <c r="G129" s="24">
        <f t="shared" si="1"/>
        <v>92.8841</v>
      </c>
    </row>
    <row r="130" spans="1:7" ht="22.5">
      <c r="A130" s="5"/>
      <c r="B130" s="6" t="s">
        <v>261</v>
      </c>
      <c r="C130" s="5"/>
      <c r="D130" s="7" t="s">
        <v>262</v>
      </c>
      <c r="E130" s="8" t="s">
        <v>263</v>
      </c>
      <c r="F130" s="20">
        <f>F131</f>
        <v>211.19</v>
      </c>
      <c r="G130" s="24">
        <f t="shared" si="1"/>
        <v>105.595</v>
      </c>
    </row>
    <row r="131" spans="1:7" ht="12.75">
      <c r="A131" s="6"/>
      <c r="B131" s="6"/>
      <c r="C131" s="6" t="s">
        <v>264</v>
      </c>
      <c r="D131" s="7" t="s">
        <v>265</v>
      </c>
      <c r="E131" s="8" t="s">
        <v>263</v>
      </c>
      <c r="F131" s="20">
        <v>211.19</v>
      </c>
      <c r="G131" s="24">
        <f t="shared" si="1"/>
        <v>105.595</v>
      </c>
    </row>
    <row r="132" spans="1:7" ht="15">
      <c r="A132" s="5"/>
      <c r="B132" s="6" t="s">
        <v>266</v>
      </c>
      <c r="C132" s="5"/>
      <c r="D132" s="7" t="s">
        <v>11</v>
      </c>
      <c r="E132" s="8" t="s">
        <v>267</v>
      </c>
      <c r="F132" s="20">
        <f>F133+F134</f>
        <v>35850.24</v>
      </c>
      <c r="G132" s="24">
        <f t="shared" si="1"/>
        <v>99.08855721393034</v>
      </c>
    </row>
    <row r="133" spans="1:7" ht="12.75">
      <c r="A133" s="6"/>
      <c r="B133" s="6"/>
      <c r="C133" s="6" t="s">
        <v>106</v>
      </c>
      <c r="D133" s="7" t="s">
        <v>107</v>
      </c>
      <c r="E133" s="8" t="s">
        <v>268</v>
      </c>
      <c r="F133" s="20">
        <v>35670.21</v>
      </c>
      <c r="G133" s="24">
        <f t="shared" si="1"/>
        <v>99.08391666666667</v>
      </c>
    </row>
    <row r="134" spans="1:7" ht="12.75">
      <c r="A134" s="6"/>
      <c r="B134" s="6"/>
      <c r="C134" s="6" t="s">
        <v>31</v>
      </c>
      <c r="D134" s="7" t="s">
        <v>32</v>
      </c>
      <c r="E134" s="8" t="s">
        <v>269</v>
      </c>
      <c r="F134" s="20">
        <v>180.03</v>
      </c>
      <c r="G134" s="24">
        <f t="shared" si="1"/>
        <v>100.01666666666667</v>
      </c>
    </row>
    <row r="135" spans="1:7" ht="12.75">
      <c r="A135" s="2" t="s">
        <v>270</v>
      </c>
      <c r="B135" s="2"/>
      <c r="C135" s="2"/>
      <c r="D135" s="3" t="s">
        <v>271</v>
      </c>
      <c r="E135" s="4" t="s">
        <v>272</v>
      </c>
      <c r="F135" s="21">
        <f>F136</f>
        <v>0</v>
      </c>
      <c r="G135" s="25">
        <f t="shared" si="1"/>
        <v>0</v>
      </c>
    </row>
    <row r="136" spans="1:7" ht="15">
      <c r="A136" s="5"/>
      <c r="B136" s="6" t="s">
        <v>273</v>
      </c>
      <c r="C136" s="5"/>
      <c r="D136" s="7" t="s">
        <v>11</v>
      </c>
      <c r="E136" s="8" t="s">
        <v>272</v>
      </c>
      <c r="F136" s="20">
        <f>F137</f>
        <v>0</v>
      </c>
      <c r="G136" s="24">
        <f>F136*100/E136</f>
        <v>0</v>
      </c>
    </row>
    <row r="137" spans="1:7" ht="33.75">
      <c r="A137" s="6"/>
      <c r="B137" s="6"/>
      <c r="C137" s="6" t="s">
        <v>39</v>
      </c>
      <c r="D137" s="7" t="s">
        <v>40</v>
      </c>
      <c r="E137" s="8" t="s">
        <v>272</v>
      </c>
      <c r="F137" s="20"/>
      <c r="G137" s="24">
        <f>F137*100/E137</f>
        <v>0</v>
      </c>
    </row>
    <row r="138" spans="1:7" ht="12.75">
      <c r="A138" s="164" t="s">
        <v>274</v>
      </c>
      <c r="B138" s="164"/>
      <c r="C138" s="164"/>
      <c r="D138" s="164"/>
      <c r="E138" s="158" t="s">
        <v>275</v>
      </c>
      <c r="F138" s="21">
        <f>F6+F12+F20+F26+F31+F61+F75+F90+F114+F119+F122+F135</f>
        <v>24644334.579999994</v>
      </c>
      <c r="G138" s="25">
        <f>F138*100/E138</f>
        <v>97.42342796067393</v>
      </c>
    </row>
    <row r="139" spans="1:5" ht="12.75">
      <c r="A139" s="162"/>
      <c r="B139" s="162"/>
      <c r="C139" s="162"/>
      <c r="D139" s="162"/>
      <c r="E139" s="162"/>
    </row>
    <row r="140" ht="15.75" customHeight="1">
      <c r="A140" s="27" t="s">
        <v>830</v>
      </c>
    </row>
    <row r="141" spans="1:7" ht="35.25" customHeight="1">
      <c r="A141" s="213" t="s">
        <v>0</v>
      </c>
      <c r="B141" s="213" t="s">
        <v>276</v>
      </c>
      <c r="C141" s="213" t="s">
        <v>287</v>
      </c>
      <c r="D141" s="213" t="s">
        <v>1</v>
      </c>
      <c r="E141" s="118" t="s">
        <v>282</v>
      </c>
      <c r="F141" s="211" t="s">
        <v>283</v>
      </c>
      <c r="G141" s="212" t="s">
        <v>284</v>
      </c>
    </row>
    <row r="142" spans="1:7" ht="16.5" customHeight="1">
      <c r="A142" s="12" t="s">
        <v>2</v>
      </c>
      <c r="B142" s="12"/>
      <c r="C142" s="12"/>
      <c r="D142" s="13" t="s">
        <v>3</v>
      </c>
      <c r="E142" s="14" t="s">
        <v>288</v>
      </c>
      <c r="F142" s="25">
        <f>F143+F145+F147+F149</f>
        <v>402955.28</v>
      </c>
      <c r="G142" s="25">
        <f>F142*100/E142</f>
        <v>96.67948991710553</v>
      </c>
    </row>
    <row r="143" spans="1:7" ht="16.5" customHeight="1">
      <c r="A143" s="15"/>
      <c r="B143" s="16" t="s">
        <v>289</v>
      </c>
      <c r="C143" s="15"/>
      <c r="D143" s="17" t="s">
        <v>290</v>
      </c>
      <c r="E143" s="18" t="s">
        <v>291</v>
      </c>
      <c r="F143" s="24">
        <f>F144</f>
        <v>0</v>
      </c>
      <c r="G143" s="24">
        <f aca="true" t="shared" si="2" ref="G143:G201">F143*100/E143</f>
        <v>0</v>
      </c>
    </row>
    <row r="144" spans="1:7" ht="16.5" customHeight="1">
      <c r="A144" s="16"/>
      <c r="B144" s="16"/>
      <c r="C144" s="16" t="s">
        <v>292</v>
      </c>
      <c r="D144" s="17" t="s">
        <v>293</v>
      </c>
      <c r="E144" s="18" t="s">
        <v>291</v>
      </c>
      <c r="F144" s="24"/>
      <c r="G144" s="24">
        <f t="shared" si="2"/>
        <v>0</v>
      </c>
    </row>
    <row r="145" spans="1:7" ht="16.5" customHeight="1">
      <c r="A145" s="15"/>
      <c r="B145" s="16" t="s">
        <v>294</v>
      </c>
      <c r="C145" s="15"/>
      <c r="D145" s="17" t="s">
        <v>295</v>
      </c>
      <c r="E145" s="18" t="s">
        <v>296</v>
      </c>
      <c r="F145" s="24">
        <f>F146</f>
        <v>47140</v>
      </c>
      <c r="G145" s="24">
        <f t="shared" si="2"/>
        <v>82.49912495624781</v>
      </c>
    </row>
    <row r="146" spans="1:7" ht="16.5" customHeight="1">
      <c r="A146" s="16"/>
      <c r="B146" s="16"/>
      <c r="C146" s="16" t="s">
        <v>297</v>
      </c>
      <c r="D146" s="17" t="s">
        <v>298</v>
      </c>
      <c r="E146" s="18" t="s">
        <v>296</v>
      </c>
      <c r="F146" s="24">
        <v>47140</v>
      </c>
      <c r="G146" s="24">
        <f t="shared" si="2"/>
        <v>82.49912495624781</v>
      </c>
    </row>
    <row r="147" spans="1:7" ht="16.5" customHeight="1">
      <c r="A147" s="15"/>
      <c r="B147" s="16" t="s">
        <v>299</v>
      </c>
      <c r="C147" s="15"/>
      <c r="D147" s="17" t="s">
        <v>300</v>
      </c>
      <c r="E147" s="18" t="s">
        <v>301</v>
      </c>
      <c r="F147" s="24">
        <f>F148</f>
        <v>17560.84</v>
      </c>
      <c r="G147" s="24">
        <f t="shared" si="2"/>
        <v>90.51979381443299</v>
      </c>
    </row>
    <row r="148" spans="1:7" ht="24.75" customHeight="1">
      <c r="A148" s="16"/>
      <c r="B148" s="16"/>
      <c r="C148" s="16" t="s">
        <v>302</v>
      </c>
      <c r="D148" s="17" t="s">
        <v>303</v>
      </c>
      <c r="E148" s="18" t="s">
        <v>301</v>
      </c>
      <c r="F148" s="24">
        <v>17560.84</v>
      </c>
      <c r="G148" s="24">
        <f t="shared" si="2"/>
        <v>90.51979381443299</v>
      </c>
    </row>
    <row r="149" spans="1:7" ht="16.5" customHeight="1">
      <c r="A149" s="15"/>
      <c r="B149" s="16" t="s">
        <v>10</v>
      </c>
      <c r="C149" s="15"/>
      <c r="D149" s="17" t="s">
        <v>11</v>
      </c>
      <c r="E149" s="18" t="s">
        <v>18</v>
      </c>
      <c r="F149" s="24">
        <f>SUM(F150:F155)</f>
        <v>338254.44</v>
      </c>
      <c r="G149" s="24">
        <f t="shared" si="2"/>
        <v>99.99983444442802</v>
      </c>
    </row>
    <row r="150" spans="1:7" ht="16.5" customHeight="1">
      <c r="A150" s="16"/>
      <c r="B150" s="16"/>
      <c r="C150" s="16" t="s">
        <v>304</v>
      </c>
      <c r="D150" s="17" t="s">
        <v>305</v>
      </c>
      <c r="E150" s="18" t="s">
        <v>306</v>
      </c>
      <c r="F150" s="24">
        <v>4212.39</v>
      </c>
      <c r="G150" s="24">
        <f t="shared" si="2"/>
        <v>99.99738872403562</v>
      </c>
    </row>
    <row r="151" spans="1:7" ht="16.5" customHeight="1">
      <c r="A151" s="16"/>
      <c r="B151" s="16"/>
      <c r="C151" s="16" t="s">
        <v>307</v>
      </c>
      <c r="D151" s="17" t="s">
        <v>308</v>
      </c>
      <c r="E151" s="18" t="s">
        <v>309</v>
      </c>
      <c r="F151" s="24">
        <v>720</v>
      </c>
      <c r="G151" s="24">
        <f t="shared" si="2"/>
        <v>100</v>
      </c>
    </row>
    <row r="152" spans="1:7" ht="16.5" customHeight="1">
      <c r="A152" s="16"/>
      <c r="B152" s="16"/>
      <c r="C152" s="16" t="s">
        <v>310</v>
      </c>
      <c r="D152" s="17" t="s">
        <v>311</v>
      </c>
      <c r="E152" s="18" t="s">
        <v>312</v>
      </c>
      <c r="F152" s="24">
        <v>102</v>
      </c>
      <c r="G152" s="24">
        <f t="shared" si="2"/>
        <v>100</v>
      </c>
    </row>
    <row r="153" spans="1:7" ht="16.5" customHeight="1">
      <c r="A153" s="16"/>
      <c r="B153" s="16"/>
      <c r="C153" s="16" t="s">
        <v>313</v>
      </c>
      <c r="D153" s="17" t="s">
        <v>314</v>
      </c>
      <c r="E153" s="18" t="s">
        <v>315</v>
      </c>
      <c r="F153" s="24">
        <v>90.45</v>
      </c>
      <c r="G153" s="24">
        <f t="shared" si="2"/>
        <v>99.94475138121547</v>
      </c>
    </row>
    <row r="154" spans="1:7" ht="16.5" customHeight="1">
      <c r="A154" s="16"/>
      <c r="B154" s="16"/>
      <c r="C154" s="16" t="s">
        <v>316</v>
      </c>
      <c r="D154" s="17" t="s">
        <v>317</v>
      </c>
      <c r="E154" s="18" t="s">
        <v>318</v>
      </c>
      <c r="F154" s="24">
        <v>1507.6</v>
      </c>
      <c r="G154" s="24">
        <f t="shared" si="2"/>
        <v>99.973474801061</v>
      </c>
    </row>
    <row r="155" spans="1:7" ht="16.5" customHeight="1">
      <c r="A155" s="16"/>
      <c r="B155" s="16"/>
      <c r="C155" s="16" t="s">
        <v>292</v>
      </c>
      <c r="D155" s="17" t="s">
        <v>293</v>
      </c>
      <c r="E155" s="18" t="s">
        <v>319</v>
      </c>
      <c r="F155" s="24">
        <v>331622</v>
      </c>
      <c r="G155" s="24">
        <f t="shared" si="2"/>
        <v>100</v>
      </c>
    </row>
    <row r="156" spans="1:7" ht="16.5" customHeight="1">
      <c r="A156" s="12" t="s">
        <v>320</v>
      </c>
      <c r="B156" s="12"/>
      <c r="C156" s="12"/>
      <c r="D156" s="13" t="s">
        <v>321</v>
      </c>
      <c r="E156" s="14" t="s">
        <v>322</v>
      </c>
      <c r="F156" s="25">
        <f>F157+F159+F161+F163</f>
        <v>832456.74</v>
      </c>
      <c r="G156" s="25">
        <f t="shared" si="2"/>
        <v>72.04891271891674</v>
      </c>
    </row>
    <row r="157" spans="1:7" ht="16.5" customHeight="1">
      <c r="A157" s="15"/>
      <c r="B157" s="16" t="s">
        <v>323</v>
      </c>
      <c r="C157" s="15"/>
      <c r="D157" s="17" t="s">
        <v>324</v>
      </c>
      <c r="E157" s="18" t="s">
        <v>325</v>
      </c>
      <c r="F157" s="24">
        <f>F158</f>
        <v>58463.79</v>
      </c>
      <c r="G157" s="24">
        <f t="shared" si="2"/>
        <v>99.9996408045977</v>
      </c>
    </row>
    <row r="158" spans="1:7" ht="36.75" customHeight="1">
      <c r="A158" s="16"/>
      <c r="B158" s="16"/>
      <c r="C158" s="16" t="s">
        <v>176</v>
      </c>
      <c r="D158" s="17" t="s">
        <v>326</v>
      </c>
      <c r="E158" s="18" t="s">
        <v>325</v>
      </c>
      <c r="F158" s="24">
        <v>58463.79</v>
      </c>
      <c r="G158" s="24">
        <f t="shared" si="2"/>
        <v>99.9996408045977</v>
      </c>
    </row>
    <row r="159" spans="1:7" ht="16.5" customHeight="1">
      <c r="A159" s="15"/>
      <c r="B159" s="16" t="s">
        <v>327</v>
      </c>
      <c r="C159" s="15"/>
      <c r="D159" s="17" t="s">
        <v>328</v>
      </c>
      <c r="E159" s="18" t="s">
        <v>329</v>
      </c>
      <c r="F159" s="24">
        <f>F160</f>
        <v>3941.4</v>
      </c>
      <c r="G159" s="24">
        <f t="shared" si="2"/>
        <v>98.535</v>
      </c>
    </row>
    <row r="160" spans="1:7" ht="16.5" customHeight="1">
      <c r="A160" s="16"/>
      <c r="B160" s="16"/>
      <c r="C160" s="16" t="s">
        <v>292</v>
      </c>
      <c r="D160" s="17" t="s">
        <v>293</v>
      </c>
      <c r="E160" s="18" t="s">
        <v>329</v>
      </c>
      <c r="F160" s="24">
        <v>3941.4</v>
      </c>
      <c r="G160" s="24">
        <f t="shared" si="2"/>
        <v>98.535</v>
      </c>
    </row>
    <row r="161" spans="1:7" ht="16.5" customHeight="1">
      <c r="A161" s="15"/>
      <c r="B161" s="16" t="s">
        <v>330</v>
      </c>
      <c r="C161" s="15"/>
      <c r="D161" s="17" t="s">
        <v>331</v>
      </c>
      <c r="E161" s="18" t="s">
        <v>332</v>
      </c>
      <c r="F161" s="24">
        <f>F162</f>
        <v>16410.1</v>
      </c>
      <c r="G161" s="24">
        <f t="shared" si="2"/>
        <v>96.52999999999999</v>
      </c>
    </row>
    <row r="162" spans="1:7" ht="16.5" customHeight="1">
      <c r="A162" s="16"/>
      <c r="B162" s="16"/>
      <c r="C162" s="16" t="s">
        <v>292</v>
      </c>
      <c r="D162" s="17" t="s">
        <v>293</v>
      </c>
      <c r="E162" s="18" t="s">
        <v>332</v>
      </c>
      <c r="F162" s="24">
        <v>16410.1</v>
      </c>
      <c r="G162" s="24">
        <f t="shared" si="2"/>
        <v>96.52999999999999</v>
      </c>
    </row>
    <row r="163" spans="1:7" ht="16.5" customHeight="1">
      <c r="A163" s="15"/>
      <c r="B163" s="16" t="s">
        <v>333</v>
      </c>
      <c r="C163" s="15"/>
      <c r="D163" s="17" t="s">
        <v>334</v>
      </c>
      <c r="E163" s="18" t="s">
        <v>335</v>
      </c>
      <c r="F163" s="24">
        <f>SUM(F164:F167)</f>
        <v>753641.45</v>
      </c>
      <c r="G163" s="24">
        <f t="shared" si="2"/>
        <v>70.04486770185353</v>
      </c>
    </row>
    <row r="164" spans="1:7" ht="16.5" customHeight="1">
      <c r="A164" s="16"/>
      <c r="B164" s="16"/>
      <c r="C164" s="16" t="s">
        <v>313</v>
      </c>
      <c r="D164" s="17" t="s">
        <v>314</v>
      </c>
      <c r="E164" s="18" t="s">
        <v>336</v>
      </c>
      <c r="F164" s="24">
        <v>21316.63</v>
      </c>
      <c r="G164" s="24">
        <f t="shared" si="2"/>
        <v>45.6361164632841</v>
      </c>
    </row>
    <row r="165" spans="1:7" ht="16.5" customHeight="1">
      <c r="A165" s="16"/>
      <c r="B165" s="16"/>
      <c r="C165" s="16" t="s">
        <v>337</v>
      </c>
      <c r="D165" s="17" t="s">
        <v>338</v>
      </c>
      <c r="E165" s="18" t="s">
        <v>339</v>
      </c>
      <c r="F165" s="24">
        <v>53260.04</v>
      </c>
      <c r="G165" s="24">
        <f t="shared" si="2"/>
        <v>35.42050344162538</v>
      </c>
    </row>
    <row r="166" spans="1:7" ht="16.5" customHeight="1">
      <c r="A166" s="16"/>
      <c r="B166" s="16"/>
      <c r="C166" s="16" t="s">
        <v>316</v>
      </c>
      <c r="D166" s="17" t="s">
        <v>317</v>
      </c>
      <c r="E166" s="18" t="s">
        <v>340</v>
      </c>
      <c r="F166" s="24">
        <v>91248.19</v>
      </c>
      <c r="G166" s="24">
        <f t="shared" si="2"/>
        <v>68.29954341317365</v>
      </c>
    </row>
    <row r="167" spans="1:7" ht="25.5" customHeight="1">
      <c r="A167" s="16"/>
      <c r="B167" s="16"/>
      <c r="C167" s="16" t="s">
        <v>297</v>
      </c>
      <c r="D167" s="17" t="s">
        <v>909</v>
      </c>
      <c r="E167" s="18" t="s">
        <v>341</v>
      </c>
      <c r="F167" s="24">
        <v>587816.59</v>
      </c>
      <c r="G167" s="24">
        <f t="shared" si="2"/>
        <v>78.873394197508</v>
      </c>
    </row>
    <row r="168" spans="1:7" ht="16.5" customHeight="1">
      <c r="A168" s="12" t="s">
        <v>342</v>
      </c>
      <c r="B168" s="12"/>
      <c r="C168" s="12"/>
      <c r="D168" s="13" t="s">
        <v>343</v>
      </c>
      <c r="E168" s="14" t="s">
        <v>108</v>
      </c>
      <c r="F168" s="25">
        <f>F169</f>
        <v>2965.52</v>
      </c>
      <c r="G168" s="25">
        <f t="shared" si="2"/>
        <v>52.955714285714286</v>
      </c>
    </row>
    <row r="169" spans="1:7" ht="16.5" customHeight="1">
      <c r="A169" s="15"/>
      <c r="B169" s="16" t="s">
        <v>344</v>
      </c>
      <c r="C169" s="15"/>
      <c r="D169" s="17" t="s">
        <v>11</v>
      </c>
      <c r="E169" s="18" t="s">
        <v>108</v>
      </c>
      <c r="F169" s="24">
        <f>F170</f>
        <v>2965.52</v>
      </c>
      <c r="G169" s="24">
        <f t="shared" si="2"/>
        <v>52.955714285714286</v>
      </c>
    </row>
    <row r="170" spans="1:7" ht="16.5" customHeight="1">
      <c r="A170" s="16"/>
      <c r="B170" s="16"/>
      <c r="C170" s="16" t="s">
        <v>316</v>
      </c>
      <c r="D170" s="17" t="s">
        <v>317</v>
      </c>
      <c r="E170" s="18" t="s">
        <v>108</v>
      </c>
      <c r="F170" s="24">
        <v>2965.52</v>
      </c>
      <c r="G170" s="24">
        <f t="shared" si="2"/>
        <v>52.955714285714286</v>
      </c>
    </row>
    <row r="171" spans="1:7" ht="16.5" customHeight="1">
      <c r="A171" s="12" t="s">
        <v>19</v>
      </c>
      <c r="B171" s="12"/>
      <c r="C171" s="12"/>
      <c r="D171" s="13" t="s">
        <v>20</v>
      </c>
      <c r="E171" s="14" t="s">
        <v>345</v>
      </c>
      <c r="F171" s="25">
        <f>F172+F179</f>
        <v>22213.19</v>
      </c>
      <c r="G171" s="25">
        <f t="shared" si="2"/>
        <v>53.7329221093372</v>
      </c>
    </row>
    <row r="172" spans="1:7" ht="16.5" customHeight="1">
      <c r="A172" s="15"/>
      <c r="B172" s="16" t="s">
        <v>346</v>
      </c>
      <c r="C172" s="15"/>
      <c r="D172" s="17" t="s">
        <v>347</v>
      </c>
      <c r="E172" s="18" t="s">
        <v>348</v>
      </c>
      <c r="F172" s="24">
        <f>SUM(F173:F178)</f>
        <v>22211.19</v>
      </c>
      <c r="G172" s="24">
        <f t="shared" si="2"/>
        <v>59.00953772582359</v>
      </c>
    </row>
    <row r="173" spans="1:7" ht="16.5" customHeight="1">
      <c r="A173" s="16"/>
      <c r="B173" s="16"/>
      <c r="C173" s="16" t="s">
        <v>313</v>
      </c>
      <c r="D173" s="17" t="s">
        <v>314</v>
      </c>
      <c r="E173" s="18" t="s">
        <v>349</v>
      </c>
      <c r="F173" s="24"/>
      <c r="G173" s="24">
        <f t="shared" si="2"/>
        <v>0</v>
      </c>
    </row>
    <row r="174" spans="1:7" ht="16.5" customHeight="1">
      <c r="A174" s="16"/>
      <c r="B174" s="16"/>
      <c r="C174" s="16" t="s">
        <v>337</v>
      </c>
      <c r="D174" s="17" t="s">
        <v>338</v>
      </c>
      <c r="E174" s="18" t="s">
        <v>350</v>
      </c>
      <c r="F174" s="24">
        <v>14386.04</v>
      </c>
      <c r="G174" s="24">
        <f t="shared" si="2"/>
        <v>99.90305555555555</v>
      </c>
    </row>
    <row r="175" spans="1:7" ht="16.5" customHeight="1">
      <c r="A175" s="16"/>
      <c r="B175" s="16"/>
      <c r="C175" s="16" t="s">
        <v>316</v>
      </c>
      <c r="D175" s="17" t="s">
        <v>317</v>
      </c>
      <c r="E175" s="18" t="s">
        <v>351</v>
      </c>
      <c r="F175" s="24">
        <v>3086.35</v>
      </c>
      <c r="G175" s="24">
        <f t="shared" si="2"/>
        <v>81.00656167979002</v>
      </c>
    </row>
    <row r="176" spans="1:7" ht="16.5" customHeight="1">
      <c r="A176" s="16"/>
      <c r="B176" s="16"/>
      <c r="C176" s="16" t="s">
        <v>292</v>
      </c>
      <c r="D176" s="17" t="s">
        <v>293</v>
      </c>
      <c r="E176" s="18" t="s">
        <v>352</v>
      </c>
      <c r="F176" s="24">
        <v>526.8</v>
      </c>
      <c r="G176" s="24">
        <f t="shared" si="2"/>
        <v>87.79999999999998</v>
      </c>
    </row>
    <row r="177" spans="1:7" ht="25.5" customHeight="1">
      <c r="A177" s="16"/>
      <c r="B177" s="16"/>
      <c r="C177" s="16" t="s">
        <v>353</v>
      </c>
      <c r="D177" s="17" t="s">
        <v>354</v>
      </c>
      <c r="E177" s="18" t="s">
        <v>101</v>
      </c>
      <c r="F177" s="24"/>
      <c r="G177" s="24">
        <f t="shared" si="2"/>
        <v>0</v>
      </c>
    </row>
    <row r="178" spans="1:7" ht="16.5" customHeight="1">
      <c r="A178" s="16"/>
      <c r="B178" s="16"/>
      <c r="C178" s="16" t="s">
        <v>297</v>
      </c>
      <c r="D178" s="17" t="s">
        <v>298</v>
      </c>
      <c r="E178" s="18" t="s">
        <v>355</v>
      </c>
      <c r="F178" s="24">
        <v>4212</v>
      </c>
      <c r="G178" s="24">
        <f t="shared" si="2"/>
        <v>99.81042654028435</v>
      </c>
    </row>
    <row r="179" spans="1:7" ht="16.5" customHeight="1">
      <c r="A179" s="15"/>
      <c r="B179" s="16" t="s">
        <v>22</v>
      </c>
      <c r="C179" s="15"/>
      <c r="D179" s="17" t="s">
        <v>23</v>
      </c>
      <c r="E179" s="18" t="s">
        <v>356</v>
      </c>
      <c r="F179" s="24">
        <f>F180</f>
        <v>2</v>
      </c>
      <c r="G179" s="24">
        <f t="shared" si="2"/>
        <v>0.05405405405405406</v>
      </c>
    </row>
    <row r="180" spans="1:7" ht="16.5" customHeight="1">
      <c r="A180" s="16"/>
      <c r="B180" s="16"/>
      <c r="C180" s="16" t="s">
        <v>357</v>
      </c>
      <c r="D180" s="17" t="s">
        <v>358</v>
      </c>
      <c r="E180" s="18" t="s">
        <v>356</v>
      </c>
      <c r="F180" s="24">
        <v>2</v>
      </c>
      <c r="G180" s="24">
        <f t="shared" si="2"/>
        <v>0.05405405405405406</v>
      </c>
    </row>
    <row r="181" spans="1:7" ht="16.5" customHeight="1">
      <c r="A181" s="12" t="s">
        <v>359</v>
      </c>
      <c r="B181" s="12"/>
      <c r="C181" s="12"/>
      <c r="D181" s="13" t="s">
        <v>360</v>
      </c>
      <c r="E181" s="14" t="s">
        <v>361</v>
      </c>
      <c r="F181" s="25">
        <f>F182+F187+F189</f>
        <v>1167742.96</v>
      </c>
      <c r="G181" s="25">
        <f t="shared" si="2"/>
        <v>85.5531967892906</v>
      </c>
    </row>
    <row r="182" spans="1:7" ht="16.5" customHeight="1">
      <c r="A182" s="15"/>
      <c r="B182" s="16" t="s">
        <v>362</v>
      </c>
      <c r="C182" s="15"/>
      <c r="D182" s="17" t="s">
        <v>363</v>
      </c>
      <c r="E182" s="18" t="s">
        <v>364</v>
      </c>
      <c r="F182" s="24">
        <f>SUM(F183:F186)</f>
        <v>31319.52</v>
      </c>
      <c r="G182" s="24">
        <f t="shared" si="2"/>
        <v>36.84649411764706</v>
      </c>
    </row>
    <row r="183" spans="1:7" ht="16.5" customHeight="1">
      <c r="A183" s="16"/>
      <c r="B183" s="16"/>
      <c r="C183" s="16" t="s">
        <v>307</v>
      </c>
      <c r="D183" s="17" t="s">
        <v>308</v>
      </c>
      <c r="E183" s="18" t="s">
        <v>263</v>
      </c>
      <c r="F183" s="24">
        <v>85.5</v>
      </c>
      <c r="G183" s="24">
        <f t="shared" si="2"/>
        <v>42.75</v>
      </c>
    </row>
    <row r="184" spans="1:7" ht="16.5" customHeight="1">
      <c r="A184" s="16"/>
      <c r="B184" s="16"/>
      <c r="C184" s="16" t="s">
        <v>310</v>
      </c>
      <c r="D184" s="17" t="s">
        <v>311</v>
      </c>
      <c r="E184" s="18" t="s">
        <v>365</v>
      </c>
      <c r="F184" s="24"/>
      <c r="G184" s="24">
        <f t="shared" si="2"/>
        <v>0</v>
      </c>
    </row>
    <row r="185" spans="1:7" ht="16.5" customHeight="1">
      <c r="A185" s="16"/>
      <c r="B185" s="16"/>
      <c r="C185" s="16" t="s">
        <v>366</v>
      </c>
      <c r="D185" s="17" t="s">
        <v>367</v>
      </c>
      <c r="E185" s="18" t="s">
        <v>368</v>
      </c>
      <c r="F185" s="24">
        <v>500</v>
      </c>
      <c r="G185" s="24">
        <f t="shared" si="2"/>
        <v>50</v>
      </c>
    </row>
    <row r="186" spans="1:7" ht="16.5" customHeight="1">
      <c r="A186" s="16"/>
      <c r="B186" s="16"/>
      <c r="C186" s="16" t="s">
        <v>316</v>
      </c>
      <c r="D186" s="17" t="s">
        <v>317</v>
      </c>
      <c r="E186" s="18" t="s">
        <v>369</v>
      </c>
      <c r="F186" s="24">
        <v>30734.02</v>
      </c>
      <c r="G186" s="24">
        <f t="shared" si="2"/>
        <v>36.68638615338705</v>
      </c>
    </row>
    <row r="187" spans="1:7" ht="16.5" customHeight="1">
      <c r="A187" s="15"/>
      <c r="B187" s="16" t="s">
        <v>370</v>
      </c>
      <c r="C187" s="15"/>
      <c r="D187" s="17" t="s">
        <v>371</v>
      </c>
      <c r="E187" s="18" t="s">
        <v>372</v>
      </c>
      <c r="F187" s="24">
        <f>F188</f>
        <v>18738.8</v>
      </c>
      <c r="G187" s="24">
        <f t="shared" si="2"/>
        <v>83.9100841841304</v>
      </c>
    </row>
    <row r="188" spans="1:7" ht="16.5" customHeight="1">
      <c r="A188" s="16"/>
      <c r="B188" s="16"/>
      <c r="C188" s="16" t="s">
        <v>316</v>
      </c>
      <c r="D188" s="17" t="s">
        <v>317</v>
      </c>
      <c r="E188" s="18" t="s">
        <v>372</v>
      </c>
      <c r="F188" s="24">
        <v>18738.8</v>
      </c>
      <c r="G188" s="24">
        <f t="shared" si="2"/>
        <v>83.9100841841304</v>
      </c>
    </row>
    <row r="189" spans="1:7" ht="16.5" customHeight="1">
      <c r="A189" s="15"/>
      <c r="B189" s="16" t="s">
        <v>373</v>
      </c>
      <c r="C189" s="15"/>
      <c r="D189" s="17" t="s">
        <v>11</v>
      </c>
      <c r="E189" s="18" t="s">
        <v>374</v>
      </c>
      <c r="F189" s="24">
        <f>SUM(F190:F197)</f>
        <v>1117684.64</v>
      </c>
      <c r="G189" s="24">
        <f t="shared" si="2"/>
        <v>88.87441475826971</v>
      </c>
    </row>
    <row r="190" spans="1:7" ht="16.5" customHeight="1">
      <c r="A190" s="16"/>
      <c r="B190" s="16"/>
      <c r="C190" s="16" t="s">
        <v>337</v>
      </c>
      <c r="D190" s="17" t="s">
        <v>338</v>
      </c>
      <c r="E190" s="18" t="s">
        <v>375</v>
      </c>
      <c r="F190" s="24">
        <v>47160.77</v>
      </c>
      <c r="G190" s="24">
        <f t="shared" si="2"/>
        <v>99.94653075064637</v>
      </c>
    </row>
    <row r="191" spans="1:7" ht="16.5" customHeight="1">
      <c r="A191" s="16"/>
      <c r="B191" s="16"/>
      <c r="C191" s="16" t="s">
        <v>376</v>
      </c>
      <c r="D191" s="17" t="s">
        <v>338</v>
      </c>
      <c r="E191" s="18" t="s">
        <v>377</v>
      </c>
      <c r="F191" s="24">
        <v>116200</v>
      </c>
      <c r="G191" s="24">
        <f t="shared" si="2"/>
        <v>91.49606299212599</v>
      </c>
    </row>
    <row r="192" spans="1:7" ht="16.5" customHeight="1">
      <c r="A192" s="16"/>
      <c r="B192" s="16"/>
      <c r="C192" s="16" t="s">
        <v>378</v>
      </c>
      <c r="D192" s="17" t="s">
        <v>338</v>
      </c>
      <c r="E192" s="18" t="s">
        <v>379</v>
      </c>
      <c r="F192" s="24">
        <v>62458.9</v>
      </c>
      <c r="G192" s="24">
        <f t="shared" si="2"/>
        <v>91.49610336341263</v>
      </c>
    </row>
    <row r="193" spans="1:7" ht="16.5" customHeight="1">
      <c r="A193" s="16"/>
      <c r="B193" s="16"/>
      <c r="C193" s="16" t="s">
        <v>316</v>
      </c>
      <c r="D193" s="17" t="s">
        <v>317</v>
      </c>
      <c r="E193" s="18" t="s">
        <v>380</v>
      </c>
      <c r="F193" s="24">
        <v>31841.16</v>
      </c>
      <c r="G193" s="24">
        <f t="shared" si="2"/>
        <v>81.3311877394636</v>
      </c>
    </row>
    <row r="194" spans="1:7" ht="16.5" customHeight="1">
      <c r="A194" s="16"/>
      <c r="B194" s="16"/>
      <c r="C194" s="16" t="s">
        <v>381</v>
      </c>
      <c r="D194" s="17" t="s">
        <v>382</v>
      </c>
      <c r="E194" s="18" t="s">
        <v>383</v>
      </c>
      <c r="F194" s="24">
        <v>7764</v>
      </c>
      <c r="G194" s="24">
        <f t="shared" si="2"/>
        <v>54.67605633802817</v>
      </c>
    </row>
    <row r="195" spans="1:7" ht="25.5" customHeight="1">
      <c r="A195" s="16"/>
      <c r="B195" s="16"/>
      <c r="C195" s="16" t="s">
        <v>297</v>
      </c>
      <c r="D195" s="17" t="s">
        <v>910</v>
      </c>
      <c r="E195" s="18" t="s">
        <v>384</v>
      </c>
      <c r="F195" s="24">
        <v>8038.98</v>
      </c>
      <c r="G195" s="24">
        <f t="shared" si="2"/>
        <v>7.030890867428152</v>
      </c>
    </row>
    <row r="196" spans="1:7" ht="16.5" customHeight="1">
      <c r="A196" s="16"/>
      <c r="B196" s="16"/>
      <c r="C196" s="16" t="s">
        <v>385</v>
      </c>
      <c r="D196" s="17" t="s">
        <v>298</v>
      </c>
      <c r="E196" s="18" t="s">
        <v>386</v>
      </c>
      <c r="F196" s="24">
        <v>235270.6</v>
      </c>
      <c r="G196" s="24">
        <f t="shared" si="2"/>
        <v>99.02294690056904</v>
      </c>
    </row>
    <row r="197" spans="1:7" ht="16.5" customHeight="1">
      <c r="A197" s="16"/>
      <c r="B197" s="16"/>
      <c r="C197" s="16" t="s">
        <v>387</v>
      </c>
      <c r="D197" s="17" t="s">
        <v>298</v>
      </c>
      <c r="E197" s="18" t="s">
        <v>388</v>
      </c>
      <c r="F197" s="24">
        <v>608950.23</v>
      </c>
      <c r="G197" s="24">
        <f t="shared" si="2"/>
        <v>99.84918589207535</v>
      </c>
    </row>
    <row r="198" spans="1:7" ht="16.5" customHeight="1">
      <c r="A198" s="12" t="s">
        <v>41</v>
      </c>
      <c r="B198" s="12"/>
      <c r="C198" s="12"/>
      <c r="D198" s="13" t="s">
        <v>42</v>
      </c>
      <c r="E198" s="14" t="s">
        <v>389</v>
      </c>
      <c r="F198" s="25">
        <f>F199+F206+F210+F230+F233</f>
        <v>1767375.97</v>
      </c>
      <c r="G198" s="25">
        <f t="shared" si="2"/>
        <v>94.30395965694962</v>
      </c>
    </row>
    <row r="199" spans="1:7" ht="16.5" customHeight="1">
      <c r="A199" s="15"/>
      <c r="B199" s="16" t="s">
        <v>44</v>
      </c>
      <c r="C199" s="15"/>
      <c r="D199" s="17" t="s">
        <v>45</v>
      </c>
      <c r="E199" s="18" t="s">
        <v>390</v>
      </c>
      <c r="F199" s="24">
        <f>SUM(F200:F205)</f>
        <v>45413.82</v>
      </c>
      <c r="G199" s="24">
        <f t="shared" si="2"/>
        <v>97.45454935622318</v>
      </c>
    </row>
    <row r="200" spans="1:7" ht="16.5" customHeight="1">
      <c r="A200" s="16"/>
      <c r="B200" s="16"/>
      <c r="C200" s="16" t="s">
        <v>304</v>
      </c>
      <c r="D200" s="17" t="s">
        <v>305</v>
      </c>
      <c r="E200" s="18" t="s">
        <v>391</v>
      </c>
      <c r="F200" s="24">
        <v>25560</v>
      </c>
      <c r="G200" s="24">
        <f t="shared" si="2"/>
        <v>100</v>
      </c>
    </row>
    <row r="201" spans="1:7" ht="16.5" customHeight="1">
      <c r="A201" s="16"/>
      <c r="B201" s="16"/>
      <c r="C201" s="16" t="s">
        <v>307</v>
      </c>
      <c r="D201" s="17" t="s">
        <v>308</v>
      </c>
      <c r="E201" s="18" t="s">
        <v>392</v>
      </c>
      <c r="F201" s="24">
        <v>4327</v>
      </c>
      <c r="G201" s="24">
        <f t="shared" si="2"/>
        <v>100</v>
      </c>
    </row>
    <row r="202" spans="1:7" ht="16.5" customHeight="1">
      <c r="A202" s="16"/>
      <c r="B202" s="16"/>
      <c r="C202" s="16" t="s">
        <v>310</v>
      </c>
      <c r="D202" s="17" t="s">
        <v>311</v>
      </c>
      <c r="E202" s="18" t="s">
        <v>393</v>
      </c>
      <c r="F202" s="24">
        <v>626</v>
      </c>
      <c r="G202" s="24">
        <f aca="true" t="shared" si="3" ref="G202:G257">F202*100/E202</f>
        <v>100</v>
      </c>
    </row>
    <row r="203" spans="1:7" ht="16.5" customHeight="1">
      <c r="A203" s="16"/>
      <c r="B203" s="16"/>
      <c r="C203" s="16" t="s">
        <v>313</v>
      </c>
      <c r="D203" s="17" t="s">
        <v>314</v>
      </c>
      <c r="E203" s="18" t="s">
        <v>368</v>
      </c>
      <c r="F203" s="24">
        <v>865.69</v>
      </c>
      <c r="G203" s="24">
        <f t="shared" si="3"/>
        <v>86.569</v>
      </c>
    </row>
    <row r="204" spans="1:7" ht="16.5" customHeight="1">
      <c r="A204" s="16"/>
      <c r="B204" s="16"/>
      <c r="C204" s="16" t="s">
        <v>316</v>
      </c>
      <c r="D204" s="17" t="s">
        <v>317</v>
      </c>
      <c r="E204" s="18" t="s">
        <v>394</v>
      </c>
      <c r="F204" s="24">
        <v>13238.13</v>
      </c>
      <c r="G204" s="24">
        <f t="shared" si="3"/>
        <v>92.86657313223431</v>
      </c>
    </row>
    <row r="205" spans="1:7" ht="16.5" customHeight="1">
      <c r="A205" s="16"/>
      <c r="B205" s="16"/>
      <c r="C205" s="16" t="s">
        <v>395</v>
      </c>
      <c r="D205" s="17" t="s">
        <v>396</v>
      </c>
      <c r="E205" s="18" t="s">
        <v>397</v>
      </c>
      <c r="F205" s="24">
        <v>797</v>
      </c>
      <c r="G205" s="24">
        <f t="shared" si="3"/>
        <v>95.79326923076923</v>
      </c>
    </row>
    <row r="206" spans="1:7" ht="16.5" customHeight="1">
      <c r="A206" s="15"/>
      <c r="B206" s="16" t="s">
        <v>398</v>
      </c>
      <c r="C206" s="15"/>
      <c r="D206" s="17" t="s">
        <v>399</v>
      </c>
      <c r="E206" s="18" t="s">
        <v>400</v>
      </c>
      <c r="F206" s="24">
        <f>SUM(F207:F209)</f>
        <v>73296.7</v>
      </c>
      <c r="G206" s="24">
        <f t="shared" si="3"/>
        <v>90.42277325437948</v>
      </c>
    </row>
    <row r="207" spans="1:7" ht="16.5" customHeight="1">
      <c r="A207" s="16"/>
      <c r="B207" s="16"/>
      <c r="C207" s="16" t="s">
        <v>401</v>
      </c>
      <c r="D207" s="17" t="s">
        <v>402</v>
      </c>
      <c r="E207" s="18" t="s">
        <v>403</v>
      </c>
      <c r="F207" s="24">
        <v>70246.8</v>
      </c>
      <c r="G207" s="24">
        <f t="shared" si="3"/>
        <v>93.1655172413793</v>
      </c>
    </row>
    <row r="208" spans="1:7" ht="16.5" customHeight="1">
      <c r="A208" s="16"/>
      <c r="B208" s="16"/>
      <c r="C208" s="16" t="s">
        <v>313</v>
      </c>
      <c r="D208" s="17" t="s">
        <v>314</v>
      </c>
      <c r="E208" s="18" t="s">
        <v>404</v>
      </c>
      <c r="F208" s="24">
        <v>1266.34</v>
      </c>
      <c r="G208" s="24">
        <f t="shared" si="3"/>
        <v>38.37393939393939</v>
      </c>
    </row>
    <row r="209" spans="1:7" ht="16.5" customHeight="1">
      <c r="A209" s="16"/>
      <c r="B209" s="16"/>
      <c r="C209" s="16" t="s">
        <v>316</v>
      </c>
      <c r="D209" s="17" t="s">
        <v>317</v>
      </c>
      <c r="E209" s="18" t="s">
        <v>405</v>
      </c>
      <c r="F209" s="24">
        <v>1783.56</v>
      </c>
      <c r="G209" s="24">
        <f t="shared" si="3"/>
        <v>75.57457627118644</v>
      </c>
    </row>
    <row r="210" spans="1:7" ht="16.5" customHeight="1">
      <c r="A210" s="15"/>
      <c r="B210" s="16" t="s">
        <v>47</v>
      </c>
      <c r="C210" s="15"/>
      <c r="D210" s="17" t="s">
        <v>48</v>
      </c>
      <c r="E210" s="18" t="s">
        <v>406</v>
      </c>
      <c r="F210" s="24">
        <f>SUM(F211:F229)</f>
        <v>1513185.17</v>
      </c>
      <c r="G210" s="24">
        <f t="shared" si="3"/>
        <v>95.55005724093033</v>
      </c>
    </row>
    <row r="211" spans="1:7" ht="16.5" customHeight="1">
      <c r="A211" s="16"/>
      <c r="B211" s="16"/>
      <c r="C211" s="16" t="s">
        <v>407</v>
      </c>
      <c r="D211" s="17" t="s">
        <v>408</v>
      </c>
      <c r="E211" s="18" t="s">
        <v>409</v>
      </c>
      <c r="F211" s="24">
        <v>2500.82</v>
      </c>
      <c r="G211" s="24">
        <f t="shared" si="3"/>
        <v>90.28231046931408</v>
      </c>
    </row>
    <row r="212" spans="1:7" ht="16.5" customHeight="1">
      <c r="A212" s="16"/>
      <c r="B212" s="16"/>
      <c r="C212" s="16" t="s">
        <v>304</v>
      </c>
      <c r="D212" s="17" t="s">
        <v>305</v>
      </c>
      <c r="E212" s="18" t="s">
        <v>410</v>
      </c>
      <c r="F212" s="24">
        <v>923510.27</v>
      </c>
      <c r="G212" s="24">
        <f t="shared" si="3"/>
        <v>98.56032764140875</v>
      </c>
    </row>
    <row r="213" spans="1:7" ht="16.5" customHeight="1">
      <c r="A213" s="16"/>
      <c r="B213" s="16"/>
      <c r="C213" s="16" t="s">
        <v>411</v>
      </c>
      <c r="D213" s="17" t="s">
        <v>412</v>
      </c>
      <c r="E213" s="18" t="s">
        <v>413</v>
      </c>
      <c r="F213" s="24">
        <v>76180.04</v>
      </c>
      <c r="G213" s="24">
        <f t="shared" si="3"/>
        <v>97.66671794871793</v>
      </c>
    </row>
    <row r="214" spans="1:7" ht="16.5" customHeight="1">
      <c r="A214" s="16"/>
      <c r="B214" s="16"/>
      <c r="C214" s="16" t="s">
        <v>307</v>
      </c>
      <c r="D214" s="17" t="s">
        <v>308</v>
      </c>
      <c r="E214" s="18" t="s">
        <v>414</v>
      </c>
      <c r="F214" s="24">
        <v>161124.24</v>
      </c>
      <c r="G214" s="24">
        <f t="shared" si="3"/>
        <v>97.72745965027202</v>
      </c>
    </row>
    <row r="215" spans="1:7" ht="16.5" customHeight="1">
      <c r="A215" s="16"/>
      <c r="B215" s="16"/>
      <c r="C215" s="16" t="s">
        <v>310</v>
      </c>
      <c r="D215" s="17" t="s">
        <v>311</v>
      </c>
      <c r="E215" s="18" t="s">
        <v>415</v>
      </c>
      <c r="F215" s="24">
        <v>16057.73</v>
      </c>
      <c r="G215" s="24">
        <f t="shared" si="3"/>
        <v>93.54380752650589</v>
      </c>
    </row>
    <row r="216" spans="1:7" ht="16.5" customHeight="1">
      <c r="A216" s="16"/>
      <c r="B216" s="16"/>
      <c r="C216" s="16" t="s">
        <v>366</v>
      </c>
      <c r="D216" s="17" t="s">
        <v>367</v>
      </c>
      <c r="E216" s="18" t="s">
        <v>416</v>
      </c>
      <c r="F216" s="24">
        <v>1064</v>
      </c>
      <c r="G216" s="24">
        <f t="shared" si="3"/>
        <v>39.850187265917604</v>
      </c>
    </row>
    <row r="217" spans="1:7" ht="16.5" customHeight="1">
      <c r="A217" s="16"/>
      <c r="B217" s="16"/>
      <c r="C217" s="16" t="s">
        <v>313</v>
      </c>
      <c r="D217" s="17" t="s">
        <v>314</v>
      </c>
      <c r="E217" s="18" t="s">
        <v>417</v>
      </c>
      <c r="F217" s="24">
        <v>28161.18</v>
      </c>
      <c r="G217" s="24">
        <f t="shared" si="3"/>
        <v>72.71154144074362</v>
      </c>
    </row>
    <row r="218" spans="1:7" ht="16.5" customHeight="1">
      <c r="A218" s="16"/>
      <c r="B218" s="16"/>
      <c r="C218" s="16" t="s">
        <v>418</v>
      </c>
      <c r="D218" s="17" t="s">
        <v>419</v>
      </c>
      <c r="E218" s="18" t="s">
        <v>420</v>
      </c>
      <c r="F218" s="24">
        <v>31668.06</v>
      </c>
      <c r="G218" s="24">
        <f t="shared" si="3"/>
        <v>85.58935135135135</v>
      </c>
    </row>
    <row r="219" spans="1:7" ht="16.5" customHeight="1">
      <c r="A219" s="16"/>
      <c r="B219" s="16"/>
      <c r="C219" s="16" t="s">
        <v>421</v>
      </c>
      <c r="D219" s="17" t="s">
        <v>422</v>
      </c>
      <c r="E219" s="18" t="s">
        <v>423</v>
      </c>
      <c r="F219" s="24">
        <v>573</v>
      </c>
      <c r="G219" s="24">
        <f t="shared" si="3"/>
        <v>37.20779220779221</v>
      </c>
    </row>
    <row r="220" spans="1:7" ht="16.5" customHeight="1">
      <c r="A220" s="16"/>
      <c r="B220" s="16"/>
      <c r="C220" s="16" t="s">
        <v>316</v>
      </c>
      <c r="D220" s="17" t="s">
        <v>317</v>
      </c>
      <c r="E220" s="18" t="s">
        <v>424</v>
      </c>
      <c r="F220" s="24">
        <v>207959.67</v>
      </c>
      <c r="G220" s="24">
        <f t="shared" si="3"/>
        <v>94.52712272727273</v>
      </c>
    </row>
    <row r="221" spans="1:7" ht="16.5" customHeight="1">
      <c r="A221" s="16"/>
      <c r="B221" s="16"/>
      <c r="C221" s="16" t="s">
        <v>425</v>
      </c>
      <c r="D221" s="17" t="s">
        <v>426</v>
      </c>
      <c r="E221" s="18" t="s">
        <v>427</v>
      </c>
      <c r="F221" s="24">
        <v>6420.56</v>
      </c>
      <c r="G221" s="24">
        <f t="shared" si="3"/>
        <v>74.14041570438799</v>
      </c>
    </row>
    <row r="222" spans="1:7" ht="27.75" customHeight="1">
      <c r="A222" s="16"/>
      <c r="B222" s="16"/>
      <c r="C222" s="16" t="s">
        <v>428</v>
      </c>
      <c r="D222" s="17" t="s">
        <v>429</v>
      </c>
      <c r="E222" s="18" t="s">
        <v>430</v>
      </c>
      <c r="F222" s="24">
        <v>4562.03</v>
      </c>
      <c r="G222" s="24">
        <f t="shared" si="3"/>
        <v>80.3174295774648</v>
      </c>
    </row>
    <row r="223" spans="1:7" ht="31.5" customHeight="1">
      <c r="A223" s="16"/>
      <c r="B223" s="16"/>
      <c r="C223" s="16" t="s">
        <v>431</v>
      </c>
      <c r="D223" s="17" t="s">
        <v>432</v>
      </c>
      <c r="E223" s="18" t="s">
        <v>433</v>
      </c>
      <c r="F223" s="24">
        <v>7170.3</v>
      </c>
      <c r="G223" s="24">
        <f t="shared" si="3"/>
        <v>85.76913875598086</v>
      </c>
    </row>
    <row r="224" spans="1:7" ht="16.5" customHeight="1">
      <c r="A224" s="16"/>
      <c r="B224" s="16"/>
      <c r="C224" s="16" t="s">
        <v>395</v>
      </c>
      <c r="D224" s="17" t="s">
        <v>396</v>
      </c>
      <c r="E224" s="18" t="s">
        <v>109</v>
      </c>
      <c r="F224" s="24">
        <v>10027.89</v>
      </c>
      <c r="G224" s="24">
        <f t="shared" si="3"/>
        <v>95.50371428571428</v>
      </c>
    </row>
    <row r="225" spans="1:7" ht="16.5" customHeight="1">
      <c r="A225" s="16"/>
      <c r="B225" s="16"/>
      <c r="C225" s="16" t="s">
        <v>434</v>
      </c>
      <c r="D225" s="17" t="s">
        <v>435</v>
      </c>
      <c r="E225" s="18" t="s">
        <v>436</v>
      </c>
      <c r="F225" s="24"/>
      <c r="G225" s="24">
        <f t="shared" si="3"/>
        <v>0</v>
      </c>
    </row>
    <row r="226" spans="1:7" ht="16.5" customHeight="1">
      <c r="A226" s="16"/>
      <c r="B226" s="16"/>
      <c r="C226" s="16" t="s">
        <v>437</v>
      </c>
      <c r="D226" s="17" t="s">
        <v>438</v>
      </c>
      <c r="E226" s="18" t="s">
        <v>439</v>
      </c>
      <c r="F226" s="24">
        <v>22972.53</v>
      </c>
      <c r="G226" s="24">
        <f t="shared" si="3"/>
        <v>95.12434782608696</v>
      </c>
    </row>
    <row r="227" spans="1:7" ht="16.5" customHeight="1">
      <c r="A227" s="16"/>
      <c r="B227" s="16"/>
      <c r="C227" s="16" t="s">
        <v>381</v>
      </c>
      <c r="D227" s="17" t="s">
        <v>382</v>
      </c>
      <c r="E227" s="18" t="s">
        <v>440</v>
      </c>
      <c r="F227" s="24">
        <v>200</v>
      </c>
      <c r="G227" s="24">
        <f t="shared" si="3"/>
        <v>50</v>
      </c>
    </row>
    <row r="228" spans="1:7" ht="24.75" customHeight="1">
      <c r="A228" s="16"/>
      <c r="B228" s="16"/>
      <c r="C228" s="16" t="s">
        <v>441</v>
      </c>
      <c r="D228" s="17" t="s">
        <v>442</v>
      </c>
      <c r="E228" s="18" t="s">
        <v>443</v>
      </c>
      <c r="F228" s="24">
        <v>3420.4</v>
      </c>
      <c r="G228" s="24">
        <f t="shared" si="3"/>
        <v>83.2214111922141</v>
      </c>
    </row>
    <row r="229" spans="1:7" ht="16.5" customHeight="1">
      <c r="A229" s="16"/>
      <c r="B229" s="16"/>
      <c r="C229" s="16" t="s">
        <v>357</v>
      </c>
      <c r="D229" s="17" t="s">
        <v>358</v>
      </c>
      <c r="E229" s="18" t="s">
        <v>444</v>
      </c>
      <c r="F229" s="24">
        <v>9612.45</v>
      </c>
      <c r="G229" s="24">
        <f t="shared" si="3"/>
        <v>46.89000000000001</v>
      </c>
    </row>
    <row r="230" spans="1:7" ht="16.5" customHeight="1">
      <c r="A230" s="15"/>
      <c r="B230" s="16" t="s">
        <v>445</v>
      </c>
      <c r="C230" s="15"/>
      <c r="D230" s="17" t="s">
        <v>446</v>
      </c>
      <c r="E230" s="18" t="s">
        <v>447</v>
      </c>
      <c r="F230" s="24">
        <f>SUM(F231:F232)</f>
        <v>55666.969999999994</v>
      </c>
      <c r="G230" s="24">
        <f t="shared" si="3"/>
        <v>73.87786330457863</v>
      </c>
    </row>
    <row r="231" spans="1:7" ht="16.5" customHeight="1">
      <c r="A231" s="16"/>
      <c r="B231" s="16"/>
      <c r="C231" s="16" t="s">
        <v>313</v>
      </c>
      <c r="D231" s="17" t="s">
        <v>314</v>
      </c>
      <c r="E231" s="18" t="s">
        <v>448</v>
      </c>
      <c r="F231" s="24">
        <v>1040.63</v>
      </c>
      <c r="G231" s="24">
        <f t="shared" si="3"/>
        <v>18.256666666666668</v>
      </c>
    </row>
    <row r="232" spans="1:7" ht="16.5" customHeight="1">
      <c r="A232" s="16"/>
      <c r="B232" s="16"/>
      <c r="C232" s="16" t="s">
        <v>316</v>
      </c>
      <c r="D232" s="17" t="s">
        <v>317</v>
      </c>
      <c r="E232" s="18" t="s">
        <v>449</v>
      </c>
      <c r="F232" s="24">
        <v>54626.34</v>
      </c>
      <c r="G232" s="24">
        <f t="shared" si="3"/>
        <v>78.42977745872219</v>
      </c>
    </row>
    <row r="233" spans="1:7" ht="16.5" customHeight="1">
      <c r="A233" s="15"/>
      <c r="B233" s="16" t="s">
        <v>450</v>
      </c>
      <c r="C233" s="15"/>
      <c r="D233" s="17" t="s">
        <v>11</v>
      </c>
      <c r="E233" s="18" t="s">
        <v>451</v>
      </c>
      <c r="F233" s="24">
        <f>SUM(F234:F238)</f>
        <v>79813.31</v>
      </c>
      <c r="G233" s="24">
        <f t="shared" si="3"/>
        <v>91.25692888177453</v>
      </c>
    </row>
    <row r="234" spans="1:7" ht="16.5" customHeight="1">
      <c r="A234" s="16"/>
      <c r="B234" s="16"/>
      <c r="C234" s="16" t="s">
        <v>401</v>
      </c>
      <c r="D234" s="17" t="s">
        <v>402</v>
      </c>
      <c r="E234" s="18" t="s">
        <v>452</v>
      </c>
      <c r="F234" s="24">
        <v>20160</v>
      </c>
      <c r="G234" s="24">
        <f t="shared" si="3"/>
        <v>82.58910282671036</v>
      </c>
    </row>
    <row r="235" spans="1:7" ht="16.5" customHeight="1">
      <c r="A235" s="16"/>
      <c r="B235" s="16"/>
      <c r="C235" s="16" t="s">
        <v>453</v>
      </c>
      <c r="D235" s="17" t="s">
        <v>454</v>
      </c>
      <c r="E235" s="18" t="s">
        <v>455</v>
      </c>
      <c r="F235" s="24">
        <v>16144.4</v>
      </c>
      <c r="G235" s="24">
        <f t="shared" si="3"/>
        <v>93.86279069767441</v>
      </c>
    </row>
    <row r="236" spans="1:7" ht="16.5" customHeight="1">
      <c r="A236" s="16"/>
      <c r="B236" s="16"/>
      <c r="C236" s="16" t="s">
        <v>313</v>
      </c>
      <c r="D236" s="17" t="s">
        <v>314</v>
      </c>
      <c r="E236" s="18" t="s">
        <v>456</v>
      </c>
      <c r="F236" s="24">
        <v>935.32</v>
      </c>
      <c r="G236" s="24">
        <f t="shared" si="3"/>
        <v>89.07809523809524</v>
      </c>
    </row>
    <row r="237" spans="1:7" ht="28.5" customHeight="1">
      <c r="A237" s="16"/>
      <c r="B237" s="16"/>
      <c r="C237" s="16" t="s">
        <v>428</v>
      </c>
      <c r="D237" s="17" t="s">
        <v>429</v>
      </c>
      <c r="E237" s="18" t="s">
        <v>457</v>
      </c>
      <c r="F237" s="24">
        <v>6002.94</v>
      </c>
      <c r="G237" s="24">
        <f t="shared" si="3"/>
        <v>76.96076923076923</v>
      </c>
    </row>
    <row r="238" spans="1:7" ht="16.5" customHeight="1">
      <c r="A238" s="16"/>
      <c r="B238" s="16"/>
      <c r="C238" s="16" t="s">
        <v>292</v>
      </c>
      <c r="D238" s="17" t="s">
        <v>293</v>
      </c>
      <c r="E238" s="18" t="s">
        <v>420</v>
      </c>
      <c r="F238" s="24">
        <v>36570.65</v>
      </c>
      <c r="G238" s="24">
        <f t="shared" si="3"/>
        <v>98.8395945945946</v>
      </c>
    </row>
    <row r="239" spans="1:7" ht="28.5" customHeight="1">
      <c r="A239" s="12" t="s">
        <v>52</v>
      </c>
      <c r="B239" s="12"/>
      <c r="C239" s="12"/>
      <c r="D239" s="13" t="s">
        <v>53</v>
      </c>
      <c r="E239" s="14" t="s">
        <v>54</v>
      </c>
      <c r="F239" s="25">
        <f>F240+F243</f>
        <v>2919.59</v>
      </c>
      <c r="G239" s="25">
        <f t="shared" si="3"/>
        <v>59.91360558177714</v>
      </c>
    </row>
    <row r="240" spans="1:7" ht="26.25" customHeight="1">
      <c r="A240" s="15"/>
      <c r="B240" s="16" t="s">
        <v>55</v>
      </c>
      <c r="C240" s="15"/>
      <c r="D240" s="17" t="s">
        <v>56</v>
      </c>
      <c r="E240" s="18" t="s">
        <v>57</v>
      </c>
      <c r="F240" s="24">
        <f>F241+F242</f>
        <v>970</v>
      </c>
      <c r="G240" s="24">
        <f t="shared" si="3"/>
        <v>100</v>
      </c>
    </row>
    <row r="241" spans="1:7" ht="16.5" customHeight="1">
      <c r="A241" s="16"/>
      <c r="B241" s="16"/>
      <c r="C241" s="16" t="s">
        <v>313</v>
      </c>
      <c r="D241" s="17" t="s">
        <v>314</v>
      </c>
      <c r="E241" s="18" t="s">
        <v>72</v>
      </c>
      <c r="F241" s="24">
        <v>50</v>
      </c>
      <c r="G241" s="24">
        <f t="shared" si="3"/>
        <v>100</v>
      </c>
    </row>
    <row r="242" spans="1:7" ht="16.5" customHeight="1">
      <c r="A242" s="16"/>
      <c r="B242" s="16"/>
      <c r="C242" s="16" t="s">
        <v>316</v>
      </c>
      <c r="D242" s="17" t="s">
        <v>317</v>
      </c>
      <c r="E242" s="18" t="s">
        <v>458</v>
      </c>
      <c r="F242" s="24">
        <v>920</v>
      </c>
      <c r="G242" s="24">
        <f t="shared" si="3"/>
        <v>100</v>
      </c>
    </row>
    <row r="243" spans="1:7" ht="40.5" customHeight="1">
      <c r="A243" s="15"/>
      <c r="B243" s="16" t="s">
        <v>58</v>
      </c>
      <c r="C243" s="15"/>
      <c r="D243" s="17" t="s">
        <v>59</v>
      </c>
      <c r="E243" s="18" t="s">
        <v>60</v>
      </c>
      <c r="F243" s="24">
        <f>SUM(F244:F249)</f>
        <v>1949.59</v>
      </c>
      <c r="G243" s="24">
        <f t="shared" si="3"/>
        <v>49.95106328465283</v>
      </c>
    </row>
    <row r="244" spans="1:7" ht="16.5" customHeight="1">
      <c r="A244" s="16"/>
      <c r="B244" s="16"/>
      <c r="C244" s="16" t="s">
        <v>401</v>
      </c>
      <c r="D244" s="17" t="s">
        <v>402</v>
      </c>
      <c r="E244" s="18" t="s">
        <v>459</v>
      </c>
      <c r="F244" s="24">
        <v>1529.4</v>
      </c>
      <c r="G244" s="24">
        <f t="shared" si="3"/>
        <v>62.170731707317074</v>
      </c>
    </row>
    <row r="245" spans="1:7" ht="16.5" customHeight="1">
      <c r="A245" s="16"/>
      <c r="B245" s="16"/>
      <c r="C245" s="16" t="s">
        <v>307</v>
      </c>
      <c r="D245" s="17" t="s">
        <v>308</v>
      </c>
      <c r="E245" s="18" t="s">
        <v>460</v>
      </c>
      <c r="F245" s="24">
        <v>46</v>
      </c>
      <c r="G245" s="24">
        <f t="shared" si="3"/>
        <v>41.81818181818182</v>
      </c>
    </row>
    <row r="246" spans="1:7" ht="16.5" customHeight="1">
      <c r="A246" s="16"/>
      <c r="B246" s="16"/>
      <c r="C246" s="16" t="s">
        <v>310</v>
      </c>
      <c r="D246" s="17" t="s">
        <v>311</v>
      </c>
      <c r="E246" s="18" t="s">
        <v>72</v>
      </c>
      <c r="F246" s="24">
        <v>6.59</v>
      </c>
      <c r="G246" s="24">
        <f t="shared" si="3"/>
        <v>13.18</v>
      </c>
    </row>
    <row r="247" spans="1:7" ht="16.5" customHeight="1">
      <c r="A247" s="16"/>
      <c r="B247" s="16"/>
      <c r="C247" s="16" t="s">
        <v>366</v>
      </c>
      <c r="D247" s="17" t="s">
        <v>367</v>
      </c>
      <c r="E247" s="18" t="s">
        <v>461</v>
      </c>
      <c r="F247" s="24">
        <v>269</v>
      </c>
      <c r="G247" s="24">
        <f t="shared" si="3"/>
        <v>43.38709677419355</v>
      </c>
    </row>
    <row r="248" spans="1:7" ht="16.5" customHeight="1">
      <c r="A248" s="16"/>
      <c r="B248" s="16"/>
      <c r="C248" s="16" t="s">
        <v>316</v>
      </c>
      <c r="D248" s="17" t="s">
        <v>317</v>
      </c>
      <c r="E248" s="18" t="s">
        <v>352</v>
      </c>
      <c r="F248" s="24">
        <v>41.8</v>
      </c>
      <c r="G248" s="24">
        <f t="shared" si="3"/>
        <v>6.966666666666667</v>
      </c>
    </row>
    <row r="249" spans="1:7" ht="16.5" customHeight="1">
      <c r="A249" s="16"/>
      <c r="B249" s="16"/>
      <c r="C249" s="16" t="s">
        <v>395</v>
      </c>
      <c r="D249" s="17" t="s">
        <v>396</v>
      </c>
      <c r="E249" s="18" t="s">
        <v>462</v>
      </c>
      <c r="F249" s="24">
        <v>56.8</v>
      </c>
      <c r="G249" s="24">
        <f t="shared" si="3"/>
        <v>90.15873015873017</v>
      </c>
    </row>
    <row r="250" spans="1:7" ht="27" customHeight="1">
      <c r="A250" s="12" t="s">
        <v>463</v>
      </c>
      <c r="B250" s="12"/>
      <c r="C250" s="12"/>
      <c r="D250" s="13" t="s">
        <v>464</v>
      </c>
      <c r="E250" s="14" t="s">
        <v>465</v>
      </c>
      <c r="F250" s="25">
        <f>F251+F261</f>
        <v>202481.30000000002</v>
      </c>
      <c r="G250" s="25">
        <f t="shared" si="3"/>
        <v>74.8342591463302</v>
      </c>
    </row>
    <row r="251" spans="1:7" ht="16.5" customHeight="1">
      <c r="A251" s="15"/>
      <c r="B251" s="16" t="s">
        <v>466</v>
      </c>
      <c r="C251" s="15"/>
      <c r="D251" s="17" t="s">
        <v>467</v>
      </c>
      <c r="E251" s="18" t="s">
        <v>468</v>
      </c>
      <c r="F251" s="24">
        <f>SUM(F252:F260)</f>
        <v>202043.30000000002</v>
      </c>
      <c r="G251" s="24">
        <f t="shared" si="3"/>
        <v>92.23489292545639</v>
      </c>
    </row>
    <row r="252" spans="1:7" ht="16.5" customHeight="1">
      <c r="A252" s="16"/>
      <c r="B252" s="16"/>
      <c r="C252" s="16" t="s">
        <v>401</v>
      </c>
      <c r="D252" s="17" t="s">
        <v>402</v>
      </c>
      <c r="E252" s="18" t="s">
        <v>469</v>
      </c>
      <c r="F252" s="24">
        <v>17372.22</v>
      </c>
      <c r="G252" s="24">
        <f t="shared" si="3"/>
        <v>93.90389189189189</v>
      </c>
    </row>
    <row r="253" spans="1:7" ht="16.5" customHeight="1">
      <c r="A253" s="16"/>
      <c r="B253" s="16"/>
      <c r="C253" s="16" t="s">
        <v>366</v>
      </c>
      <c r="D253" s="17" t="s">
        <v>367</v>
      </c>
      <c r="E253" s="18" t="s">
        <v>470</v>
      </c>
      <c r="F253" s="24">
        <v>19356</v>
      </c>
      <c r="G253" s="24">
        <f t="shared" si="3"/>
        <v>99.87616099071208</v>
      </c>
    </row>
    <row r="254" spans="1:7" ht="26.25" customHeight="1">
      <c r="A254" s="16"/>
      <c r="B254" s="16"/>
      <c r="C254" s="16" t="s">
        <v>313</v>
      </c>
      <c r="D254" s="17" t="s">
        <v>911</v>
      </c>
      <c r="E254" s="18" t="s">
        <v>471</v>
      </c>
      <c r="F254" s="24">
        <v>39313.97</v>
      </c>
      <c r="G254" s="24">
        <f t="shared" si="3"/>
        <v>90.44763723369991</v>
      </c>
    </row>
    <row r="255" spans="1:7" ht="16.5" customHeight="1">
      <c r="A255" s="16"/>
      <c r="B255" s="16"/>
      <c r="C255" s="16" t="s">
        <v>418</v>
      </c>
      <c r="D255" s="17" t="s">
        <v>419</v>
      </c>
      <c r="E255" s="18" t="s">
        <v>472</v>
      </c>
      <c r="F255" s="24">
        <v>25691.29</v>
      </c>
      <c r="G255" s="24">
        <f t="shared" si="3"/>
        <v>83.14333333333333</v>
      </c>
    </row>
    <row r="256" spans="1:7" ht="26.25" customHeight="1">
      <c r="A256" s="16"/>
      <c r="B256" s="16"/>
      <c r="C256" s="16" t="s">
        <v>337</v>
      </c>
      <c r="D256" s="17" t="s">
        <v>913</v>
      </c>
      <c r="E256" s="18" t="s">
        <v>473</v>
      </c>
      <c r="F256" s="24">
        <v>43743.15</v>
      </c>
      <c r="G256" s="24">
        <f t="shared" si="3"/>
        <v>90.83445812654443</v>
      </c>
    </row>
    <row r="257" spans="1:7" ht="17.25" customHeight="1">
      <c r="A257" s="16"/>
      <c r="B257" s="16"/>
      <c r="C257" s="16" t="s">
        <v>316</v>
      </c>
      <c r="D257" s="17" t="s">
        <v>317</v>
      </c>
      <c r="E257" s="18" t="s">
        <v>474</v>
      </c>
      <c r="F257" s="24">
        <v>17807.48</v>
      </c>
      <c r="G257" s="24">
        <f t="shared" si="3"/>
        <v>95.63630504833512</v>
      </c>
    </row>
    <row r="258" spans="1:7" ht="27" customHeight="1">
      <c r="A258" s="16"/>
      <c r="B258" s="16"/>
      <c r="C258" s="16" t="s">
        <v>428</v>
      </c>
      <c r="D258" s="17" t="s">
        <v>429</v>
      </c>
      <c r="E258" s="18" t="s">
        <v>475</v>
      </c>
      <c r="F258" s="24">
        <v>803.69</v>
      </c>
      <c r="G258" s="24">
        <f aca="true" t="shared" si="4" ref="G258:G321">F258*100/E258</f>
        <v>78.02815533980582</v>
      </c>
    </row>
    <row r="259" spans="1:7" ht="16.5" customHeight="1">
      <c r="A259" s="16"/>
      <c r="B259" s="16"/>
      <c r="C259" s="16" t="s">
        <v>292</v>
      </c>
      <c r="D259" s="17" t="s">
        <v>293</v>
      </c>
      <c r="E259" s="18" t="s">
        <v>476</v>
      </c>
      <c r="F259" s="24">
        <v>22955.5</v>
      </c>
      <c r="G259" s="24">
        <f t="shared" si="4"/>
        <v>95.64791666666666</v>
      </c>
    </row>
    <row r="260" spans="1:7" ht="27.75" customHeight="1">
      <c r="A260" s="16"/>
      <c r="B260" s="16"/>
      <c r="C260" s="16" t="s">
        <v>357</v>
      </c>
      <c r="D260" s="17" t="s">
        <v>912</v>
      </c>
      <c r="E260" s="18" t="s">
        <v>477</v>
      </c>
      <c r="F260" s="24">
        <v>15000</v>
      </c>
      <c r="G260" s="24">
        <f t="shared" si="4"/>
        <v>100</v>
      </c>
    </row>
    <row r="261" spans="1:7" ht="16.5" customHeight="1">
      <c r="A261" s="15"/>
      <c r="B261" s="16" t="s">
        <v>478</v>
      </c>
      <c r="C261" s="15"/>
      <c r="D261" s="17" t="s">
        <v>479</v>
      </c>
      <c r="E261" s="18" t="s">
        <v>480</v>
      </c>
      <c r="F261" s="24">
        <f>SUM(F262:F263)</f>
        <v>438</v>
      </c>
      <c r="G261" s="24">
        <f t="shared" si="4"/>
        <v>0.8501552795031055</v>
      </c>
    </row>
    <row r="262" spans="1:7" ht="29.25" customHeight="1">
      <c r="A262" s="16"/>
      <c r="B262" s="16"/>
      <c r="C262" s="16" t="s">
        <v>428</v>
      </c>
      <c r="D262" s="17" t="s">
        <v>429</v>
      </c>
      <c r="E262" s="18" t="s">
        <v>481</v>
      </c>
      <c r="F262" s="24">
        <v>438</v>
      </c>
      <c r="G262" s="24">
        <f t="shared" si="4"/>
        <v>84.23076923076923</v>
      </c>
    </row>
    <row r="263" spans="1:7" ht="16.5" customHeight="1">
      <c r="A263" s="16"/>
      <c r="B263" s="16"/>
      <c r="C263" s="16" t="s">
        <v>482</v>
      </c>
      <c r="D263" s="17" t="s">
        <v>483</v>
      </c>
      <c r="E263" s="18" t="s">
        <v>484</v>
      </c>
      <c r="F263" s="24"/>
      <c r="G263" s="24">
        <f t="shared" si="4"/>
        <v>0</v>
      </c>
    </row>
    <row r="264" spans="1:7" ht="16.5" customHeight="1">
      <c r="A264" s="12" t="s">
        <v>485</v>
      </c>
      <c r="B264" s="12"/>
      <c r="C264" s="12"/>
      <c r="D264" s="13" t="s">
        <v>486</v>
      </c>
      <c r="E264" s="14" t="s">
        <v>487</v>
      </c>
      <c r="F264" s="25">
        <f>F265</f>
        <v>481394.65</v>
      </c>
      <c r="G264" s="25">
        <f t="shared" si="4"/>
        <v>92.04486615678776</v>
      </c>
    </row>
    <row r="265" spans="1:7" ht="27.75" customHeight="1">
      <c r="A265" s="15"/>
      <c r="B265" s="16" t="s">
        <v>488</v>
      </c>
      <c r="C265" s="15"/>
      <c r="D265" s="17" t="s">
        <v>489</v>
      </c>
      <c r="E265" s="18" t="s">
        <v>487</v>
      </c>
      <c r="F265" s="24">
        <f>F266+F267</f>
        <v>481394.65</v>
      </c>
      <c r="G265" s="24">
        <f t="shared" si="4"/>
        <v>92.04486615678776</v>
      </c>
    </row>
    <row r="266" spans="1:7" ht="24.75" customHeight="1">
      <c r="A266" s="16"/>
      <c r="B266" s="16"/>
      <c r="C266" s="16" t="s">
        <v>490</v>
      </c>
      <c r="D266" s="17" t="s">
        <v>491</v>
      </c>
      <c r="E266" s="18" t="s">
        <v>492</v>
      </c>
      <c r="F266" s="24"/>
      <c r="G266" s="24">
        <f t="shared" si="4"/>
        <v>0</v>
      </c>
    </row>
    <row r="267" spans="1:7" ht="36" customHeight="1">
      <c r="A267" s="16"/>
      <c r="B267" s="16"/>
      <c r="C267" s="16" t="s">
        <v>493</v>
      </c>
      <c r="D267" s="17" t="s">
        <v>494</v>
      </c>
      <c r="E267" s="18" t="s">
        <v>495</v>
      </c>
      <c r="F267" s="24">
        <v>481394.65</v>
      </c>
      <c r="G267" s="24">
        <f t="shared" si="4"/>
        <v>95.32567326732674</v>
      </c>
    </row>
    <row r="268" spans="1:7" ht="16.5" customHeight="1">
      <c r="A268" s="12" t="s">
        <v>135</v>
      </c>
      <c r="B268" s="12"/>
      <c r="C268" s="12"/>
      <c r="D268" s="13" t="s">
        <v>136</v>
      </c>
      <c r="E268" s="14" t="s">
        <v>496</v>
      </c>
      <c r="F268" s="25">
        <f>F269</f>
        <v>0</v>
      </c>
      <c r="G268" s="25">
        <f t="shared" si="4"/>
        <v>0</v>
      </c>
    </row>
    <row r="269" spans="1:7" ht="16.5" customHeight="1">
      <c r="A269" s="15"/>
      <c r="B269" s="16" t="s">
        <v>146</v>
      </c>
      <c r="C269" s="15"/>
      <c r="D269" s="17" t="s">
        <v>147</v>
      </c>
      <c r="E269" s="18" t="s">
        <v>497</v>
      </c>
      <c r="F269" s="24">
        <f>F270</f>
        <v>0</v>
      </c>
      <c r="G269" s="24">
        <f t="shared" si="4"/>
        <v>0</v>
      </c>
    </row>
    <row r="270" spans="1:7" ht="16.5" customHeight="1">
      <c r="A270" s="16"/>
      <c r="B270" s="16"/>
      <c r="C270" s="16" t="s">
        <v>498</v>
      </c>
      <c r="D270" s="17" t="s">
        <v>32</v>
      </c>
      <c r="E270" s="18" t="s">
        <v>497</v>
      </c>
      <c r="F270" s="24"/>
      <c r="G270" s="24">
        <f t="shared" si="4"/>
        <v>0</v>
      </c>
    </row>
    <row r="271" spans="1:7" ht="16.5" customHeight="1">
      <c r="A271" s="15"/>
      <c r="B271" s="16" t="s">
        <v>499</v>
      </c>
      <c r="C271" s="15"/>
      <c r="D271" s="17" t="s">
        <v>500</v>
      </c>
      <c r="E271" s="18" t="s">
        <v>501</v>
      </c>
      <c r="F271" s="24">
        <f>F272</f>
        <v>0</v>
      </c>
      <c r="G271" s="24">
        <f t="shared" si="4"/>
        <v>0</v>
      </c>
    </row>
    <row r="272" spans="1:7" ht="16.5" customHeight="1">
      <c r="A272" s="16"/>
      <c r="B272" s="16"/>
      <c r="C272" s="16" t="s">
        <v>482</v>
      </c>
      <c r="D272" s="17" t="s">
        <v>483</v>
      </c>
      <c r="E272" s="18" t="s">
        <v>501</v>
      </c>
      <c r="F272" s="24"/>
      <c r="G272" s="24">
        <f t="shared" si="4"/>
        <v>0</v>
      </c>
    </row>
    <row r="273" spans="1:7" ht="16.5" customHeight="1">
      <c r="A273" s="12" t="s">
        <v>161</v>
      </c>
      <c r="B273" s="12"/>
      <c r="C273" s="12"/>
      <c r="D273" s="13" t="s">
        <v>162</v>
      </c>
      <c r="E273" s="14" t="s">
        <v>502</v>
      </c>
      <c r="F273" s="25">
        <f>F274+F297+F299+F322+F343+F346+F352+F366</f>
        <v>8767256.290000001</v>
      </c>
      <c r="G273" s="25">
        <f t="shared" si="4"/>
        <v>99.13580450588292</v>
      </c>
    </row>
    <row r="274" spans="1:7" ht="16.5" customHeight="1">
      <c r="A274" s="15"/>
      <c r="B274" s="16" t="s">
        <v>164</v>
      </c>
      <c r="C274" s="15"/>
      <c r="D274" s="17" t="s">
        <v>165</v>
      </c>
      <c r="E274" s="18" t="s">
        <v>503</v>
      </c>
      <c r="F274" s="24">
        <f>SUM(F275:F296)</f>
        <v>3770026.210000001</v>
      </c>
      <c r="G274" s="24">
        <f t="shared" si="4"/>
        <v>99.63203028581248</v>
      </c>
    </row>
    <row r="275" spans="1:7" ht="49.5" customHeight="1">
      <c r="A275" s="16"/>
      <c r="B275" s="16"/>
      <c r="C275" s="16" t="s">
        <v>504</v>
      </c>
      <c r="D275" s="17" t="s">
        <v>505</v>
      </c>
      <c r="E275" s="18" t="s">
        <v>506</v>
      </c>
      <c r="F275" s="24">
        <v>544762.08</v>
      </c>
      <c r="G275" s="24">
        <f t="shared" si="4"/>
        <v>99.99983111922064</v>
      </c>
    </row>
    <row r="276" spans="1:7" ht="16.5" customHeight="1">
      <c r="A276" s="16"/>
      <c r="B276" s="16"/>
      <c r="C276" s="16" t="s">
        <v>407</v>
      </c>
      <c r="D276" s="17" t="s">
        <v>408</v>
      </c>
      <c r="E276" s="18" t="s">
        <v>507</v>
      </c>
      <c r="F276" s="24">
        <v>166495.97</v>
      </c>
      <c r="G276" s="24">
        <f t="shared" si="4"/>
        <v>99.87580907362195</v>
      </c>
    </row>
    <row r="277" spans="1:7" ht="16.5" customHeight="1">
      <c r="A277" s="16"/>
      <c r="B277" s="16"/>
      <c r="C277" s="16" t="s">
        <v>304</v>
      </c>
      <c r="D277" s="17" t="s">
        <v>305</v>
      </c>
      <c r="E277" s="18" t="s">
        <v>508</v>
      </c>
      <c r="F277" s="24">
        <v>1854043.78</v>
      </c>
      <c r="G277" s="24">
        <f t="shared" si="4"/>
        <v>99.92033400843536</v>
      </c>
    </row>
    <row r="278" spans="1:7" ht="16.5" customHeight="1">
      <c r="A278" s="16"/>
      <c r="B278" s="16"/>
      <c r="C278" s="16" t="s">
        <v>411</v>
      </c>
      <c r="D278" s="17" t="s">
        <v>412</v>
      </c>
      <c r="E278" s="18" t="s">
        <v>509</v>
      </c>
      <c r="F278" s="24">
        <v>139135.79</v>
      </c>
      <c r="G278" s="24">
        <f t="shared" si="4"/>
        <v>99.94023085929364</v>
      </c>
    </row>
    <row r="279" spans="1:7" ht="16.5" customHeight="1">
      <c r="A279" s="16"/>
      <c r="B279" s="16"/>
      <c r="C279" s="16" t="s">
        <v>307</v>
      </c>
      <c r="D279" s="17" t="s">
        <v>308</v>
      </c>
      <c r="E279" s="18" t="s">
        <v>510</v>
      </c>
      <c r="F279" s="24">
        <v>356389.35</v>
      </c>
      <c r="G279" s="24">
        <f t="shared" si="4"/>
        <v>99.7870222595548</v>
      </c>
    </row>
    <row r="280" spans="1:7" ht="16.5" customHeight="1">
      <c r="A280" s="16"/>
      <c r="B280" s="16"/>
      <c r="C280" s="16" t="s">
        <v>310</v>
      </c>
      <c r="D280" s="17" t="s">
        <v>311</v>
      </c>
      <c r="E280" s="18" t="s">
        <v>511</v>
      </c>
      <c r="F280" s="24">
        <v>42737.47</v>
      </c>
      <c r="G280" s="24">
        <f t="shared" si="4"/>
        <v>97.67448291623815</v>
      </c>
    </row>
    <row r="281" spans="1:7" ht="23.25" customHeight="1">
      <c r="A281" s="16"/>
      <c r="B281" s="16"/>
      <c r="C281" s="16" t="s">
        <v>512</v>
      </c>
      <c r="D281" s="17" t="s">
        <v>513</v>
      </c>
      <c r="E281" s="18" t="s">
        <v>514</v>
      </c>
      <c r="F281" s="24">
        <v>2326.55</v>
      </c>
      <c r="G281" s="24">
        <f t="shared" si="4"/>
        <v>98.70810352142556</v>
      </c>
    </row>
    <row r="282" spans="1:7" ht="16.5" customHeight="1">
      <c r="A282" s="16"/>
      <c r="B282" s="16"/>
      <c r="C282" s="16" t="s">
        <v>366</v>
      </c>
      <c r="D282" s="17" t="s">
        <v>367</v>
      </c>
      <c r="E282" s="18" t="s">
        <v>515</v>
      </c>
      <c r="F282" s="24">
        <v>3000</v>
      </c>
      <c r="G282" s="24">
        <f t="shared" si="4"/>
        <v>100</v>
      </c>
    </row>
    <row r="283" spans="1:7" ht="16.5" customHeight="1">
      <c r="A283" s="16"/>
      <c r="B283" s="16"/>
      <c r="C283" s="16" t="s">
        <v>313</v>
      </c>
      <c r="D283" s="17" t="s">
        <v>314</v>
      </c>
      <c r="E283" s="18" t="s">
        <v>516</v>
      </c>
      <c r="F283" s="24">
        <v>65145.83</v>
      </c>
      <c r="G283" s="24">
        <f t="shared" si="4"/>
        <v>95.06038143322</v>
      </c>
    </row>
    <row r="284" spans="1:7" ht="16.5" customHeight="1">
      <c r="A284" s="16"/>
      <c r="B284" s="16"/>
      <c r="C284" s="16" t="s">
        <v>517</v>
      </c>
      <c r="D284" s="17" t="s">
        <v>518</v>
      </c>
      <c r="E284" s="18" t="s">
        <v>519</v>
      </c>
      <c r="F284" s="24">
        <v>8295.22</v>
      </c>
      <c r="G284" s="24">
        <f t="shared" si="4"/>
        <v>95.413158500115</v>
      </c>
    </row>
    <row r="285" spans="1:7" ht="16.5" customHeight="1">
      <c r="A285" s="16"/>
      <c r="B285" s="16"/>
      <c r="C285" s="16" t="s">
        <v>418</v>
      </c>
      <c r="D285" s="17" t="s">
        <v>419</v>
      </c>
      <c r="E285" s="18" t="s">
        <v>520</v>
      </c>
      <c r="F285" s="24">
        <v>106353.59</v>
      </c>
      <c r="G285" s="24">
        <f t="shared" si="4"/>
        <v>99.01923524537507</v>
      </c>
    </row>
    <row r="286" spans="1:7" ht="16.5" customHeight="1">
      <c r="A286" s="16"/>
      <c r="B286" s="16"/>
      <c r="C286" s="16" t="s">
        <v>337</v>
      </c>
      <c r="D286" s="17" t="s">
        <v>338</v>
      </c>
      <c r="E286" s="18" t="s">
        <v>521</v>
      </c>
      <c r="F286" s="24">
        <v>5982.11</v>
      </c>
      <c r="G286" s="24">
        <f t="shared" si="4"/>
        <v>82.53463024282561</v>
      </c>
    </row>
    <row r="287" spans="1:7" ht="16.5" customHeight="1">
      <c r="A287" s="16"/>
      <c r="B287" s="16"/>
      <c r="C287" s="16" t="s">
        <v>421</v>
      </c>
      <c r="D287" s="17" t="s">
        <v>422</v>
      </c>
      <c r="E287" s="18" t="s">
        <v>522</v>
      </c>
      <c r="F287" s="24">
        <v>4104.66</v>
      </c>
      <c r="G287" s="24">
        <f t="shared" si="4"/>
        <v>94.68650519031142</v>
      </c>
    </row>
    <row r="288" spans="1:7" ht="16.5" customHeight="1">
      <c r="A288" s="16"/>
      <c r="B288" s="16"/>
      <c r="C288" s="16" t="s">
        <v>316</v>
      </c>
      <c r="D288" s="17" t="s">
        <v>317</v>
      </c>
      <c r="E288" s="18" t="s">
        <v>523</v>
      </c>
      <c r="F288" s="24">
        <v>73448.75</v>
      </c>
      <c r="G288" s="24">
        <f t="shared" si="4"/>
        <v>97.1942860167529</v>
      </c>
    </row>
    <row r="289" spans="1:7" ht="16.5" customHeight="1">
      <c r="A289" s="16"/>
      <c r="B289" s="16"/>
      <c r="C289" s="16" t="s">
        <v>425</v>
      </c>
      <c r="D289" s="17" t="s">
        <v>426</v>
      </c>
      <c r="E289" s="18" t="s">
        <v>524</v>
      </c>
      <c r="F289" s="24">
        <v>1830.97</v>
      </c>
      <c r="G289" s="24">
        <f t="shared" si="4"/>
        <v>93.32161060142711</v>
      </c>
    </row>
    <row r="290" spans="1:7" ht="26.25" customHeight="1">
      <c r="A290" s="16"/>
      <c r="B290" s="16"/>
      <c r="C290" s="16" t="s">
        <v>428</v>
      </c>
      <c r="D290" s="17" t="s">
        <v>429</v>
      </c>
      <c r="E290" s="18" t="s">
        <v>525</v>
      </c>
      <c r="F290" s="24">
        <v>1171.16</v>
      </c>
      <c r="G290" s="24">
        <f t="shared" si="4"/>
        <v>85.73645680819914</v>
      </c>
    </row>
    <row r="291" spans="1:7" ht="26.25" customHeight="1">
      <c r="A291" s="16"/>
      <c r="B291" s="16"/>
      <c r="C291" s="16" t="s">
        <v>431</v>
      </c>
      <c r="D291" s="17" t="s">
        <v>432</v>
      </c>
      <c r="E291" s="18" t="s">
        <v>526</v>
      </c>
      <c r="F291" s="24">
        <v>2376.84</v>
      </c>
      <c r="G291" s="24">
        <f t="shared" si="4"/>
        <v>94.39396346306593</v>
      </c>
    </row>
    <row r="292" spans="1:7" ht="16.5" customHeight="1">
      <c r="A292" s="16"/>
      <c r="B292" s="16"/>
      <c r="C292" s="16" t="s">
        <v>395</v>
      </c>
      <c r="D292" s="17" t="s">
        <v>396</v>
      </c>
      <c r="E292" s="18" t="s">
        <v>527</v>
      </c>
      <c r="F292" s="24">
        <v>2874.82</v>
      </c>
      <c r="G292" s="24">
        <f t="shared" si="4"/>
        <v>78.61143013398961</v>
      </c>
    </row>
    <row r="293" spans="1:7" ht="16.5" customHeight="1">
      <c r="A293" s="16"/>
      <c r="B293" s="16"/>
      <c r="C293" s="16" t="s">
        <v>292</v>
      </c>
      <c r="D293" s="17" t="s">
        <v>293</v>
      </c>
      <c r="E293" s="18" t="s">
        <v>528</v>
      </c>
      <c r="F293" s="24">
        <v>6820.83</v>
      </c>
      <c r="G293" s="24">
        <f t="shared" si="4"/>
        <v>92.85093928668664</v>
      </c>
    </row>
    <row r="294" spans="1:7" ht="16.5" customHeight="1">
      <c r="A294" s="16"/>
      <c r="B294" s="16"/>
      <c r="C294" s="16" t="s">
        <v>437</v>
      </c>
      <c r="D294" s="17" t="s">
        <v>438</v>
      </c>
      <c r="E294" s="18" t="s">
        <v>529</v>
      </c>
      <c r="F294" s="24">
        <v>119260</v>
      </c>
      <c r="G294" s="24">
        <f t="shared" si="4"/>
        <v>100</v>
      </c>
    </row>
    <row r="295" spans="1:7" ht="24" customHeight="1">
      <c r="A295" s="16"/>
      <c r="B295" s="16"/>
      <c r="C295" s="16" t="s">
        <v>441</v>
      </c>
      <c r="D295" s="17" t="s">
        <v>442</v>
      </c>
      <c r="E295" s="18" t="s">
        <v>530</v>
      </c>
      <c r="F295" s="24">
        <v>85.74</v>
      </c>
      <c r="G295" s="24">
        <f t="shared" si="4"/>
        <v>97.43181818181819</v>
      </c>
    </row>
    <row r="296" spans="1:7" ht="16.5" customHeight="1">
      <c r="A296" s="16"/>
      <c r="B296" s="16"/>
      <c r="C296" s="16" t="s">
        <v>297</v>
      </c>
      <c r="D296" s="17" t="s">
        <v>298</v>
      </c>
      <c r="E296" s="18" t="s">
        <v>531</v>
      </c>
      <c r="F296" s="24">
        <v>263384.7</v>
      </c>
      <c r="G296" s="24">
        <f t="shared" si="4"/>
        <v>99.95624288425047</v>
      </c>
    </row>
    <row r="297" spans="1:7" ht="16.5" customHeight="1">
      <c r="A297" s="15"/>
      <c r="B297" s="16" t="s">
        <v>532</v>
      </c>
      <c r="C297" s="15"/>
      <c r="D297" s="17" t="s">
        <v>533</v>
      </c>
      <c r="E297" s="18" t="s">
        <v>534</v>
      </c>
      <c r="F297" s="24">
        <f>SUM(F298)</f>
        <v>5375.88</v>
      </c>
      <c r="G297" s="24">
        <f t="shared" si="4"/>
        <v>89.598</v>
      </c>
    </row>
    <row r="298" spans="1:7" ht="35.25" customHeight="1">
      <c r="A298" s="16"/>
      <c r="B298" s="16"/>
      <c r="C298" s="16" t="s">
        <v>176</v>
      </c>
      <c r="D298" s="17" t="s">
        <v>326</v>
      </c>
      <c r="E298" s="18" t="s">
        <v>534</v>
      </c>
      <c r="F298" s="24">
        <v>5375.88</v>
      </c>
      <c r="G298" s="24">
        <f t="shared" si="4"/>
        <v>89.598</v>
      </c>
    </row>
    <row r="299" spans="1:7" ht="16.5" customHeight="1">
      <c r="A299" s="15"/>
      <c r="B299" s="16" t="s">
        <v>170</v>
      </c>
      <c r="C299" s="15"/>
      <c r="D299" s="17" t="s">
        <v>171</v>
      </c>
      <c r="E299" s="18" t="s">
        <v>535</v>
      </c>
      <c r="F299" s="24">
        <f>SUM(F300:F321)</f>
        <v>2299520.24</v>
      </c>
      <c r="G299" s="24">
        <f t="shared" si="4"/>
        <v>99.29238294440022</v>
      </c>
    </row>
    <row r="300" spans="1:7" ht="36" customHeight="1">
      <c r="A300" s="16"/>
      <c r="B300" s="16"/>
      <c r="C300" s="16" t="s">
        <v>176</v>
      </c>
      <c r="D300" s="17" t="s">
        <v>326</v>
      </c>
      <c r="E300" s="18" t="s">
        <v>536</v>
      </c>
      <c r="F300" s="24">
        <v>181374.68</v>
      </c>
      <c r="G300" s="24">
        <f t="shared" si="4"/>
        <v>98.57319565217391</v>
      </c>
    </row>
    <row r="301" spans="1:7" ht="24" customHeight="1">
      <c r="A301" s="16"/>
      <c r="B301" s="16"/>
      <c r="C301" s="16" t="s">
        <v>537</v>
      </c>
      <c r="D301" s="17" t="s">
        <v>538</v>
      </c>
      <c r="E301" s="18" t="s">
        <v>539</v>
      </c>
      <c r="F301" s="24">
        <v>864770.72</v>
      </c>
      <c r="G301" s="24">
        <f t="shared" si="4"/>
        <v>99.27546660360333</v>
      </c>
    </row>
    <row r="302" spans="1:7" ht="36.75" customHeight="1">
      <c r="A302" s="16"/>
      <c r="B302" s="16"/>
      <c r="C302" s="16" t="s">
        <v>504</v>
      </c>
      <c r="D302" s="17" t="s">
        <v>505</v>
      </c>
      <c r="E302" s="18" t="s">
        <v>540</v>
      </c>
      <c r="F302" s="24">
        <v>72084.32</v>
      </c>
      <c r="G302" s="24">
        <f t="shared" si="4"/>
        <v>99.69479289122468</v>
      </c>
    </row>
    <row r="303" spans="1:7" ht="16.5" customHeight="1">
      <c r="A303" s="16"/>
      <c r="B303" s="16"/>
      <c r="C303" s="16" t="s">
        <v>407</v>
      </c>
      <c r="D303" s="17" t="s">
        <v>408</v>
      </c>
      <c r="E303" s="18" t="s">
        <v>541</v>
      </c>
      <c r="F303" s="24">
        <v>63473.02</v>
      </c>
      <c r="G303" s="24">
        <f t="shared" si="4"/>
        <v>99.75799581938485</v>
      </c>
    </row>
    <row r="304" spans="1:7" ht="16.5" customHeight="1">
      <c r="A304" s="16"/>
      <c r="B304" s="16"/>
      <c r="C304" s="16" t="s">
        <v>304</v>
      </c>
      <c r="D304" s="17" t="s">
        <v>305</v>
      </c>
      <c r="E304" s="18" t="s">
        <v>542</v>
      </c>
      <c r="F304" s="24">
        <v>727751.82</v>
      </c>
      <c r="G304" s="24">
        <f t="shared" si="4"/>
        <v>99.81303635229011</v>
      </c>
    </row>
    <row r="305" spans="1:7" ht="16.5" customHeight="1">
      <c r="A305" s="16"/>
      <c r="B305" s="16"/>
      <c r="C305" s="16" t="s">
        <v>411</v>
      </c>
      <c r="D305" s="17" t="s">
        <v>412</v>
      </c>
      <c r="E305" s="18" t="s">
        <v>543</v>
      </c>
      <c r="F305" s="24">
        <v>43353.21</v>
      </c>
      <c r="G305" s="24">
        <f t="shared" si="4"/>
        <v>99.87377902690748</v>
      </c>
    </row>
    <row r="306" spans="1:7" ht="16.5" customHeight="1">
      <c r="A306" s="16"/>
      <c r="B306" s="16"/>
      <c r="C306" s="16" t="s">
        <v>307</v>
      </c>
      <c r="D306" s="17" t="s">
        <v>308</v>
      </c>
      <c r="E306" s="18" t="s">
        <v>544</v>
      </c>
      <c r="F306" s="24">
        <v>138005.51</v>
      </c>
      <c r="G306" s="24">
        <f t="shared" si="4"/>
        <v>99.65807812014818</v>
      </c>
    </row>
    <row r="307" spans="1:7" ht="16.5" customHeight="1">
      <c r="A307" s="16"/>
      <c r="B307" s="16"/>
      <c r="C307" s="16" t="s">
        <v>310</v>
      </c>
      <c r="D307" s="17" t="s">
        <v>311</v>
      </c>
      <c r="E307" s="18" t="s">
        <v>545</v>
      </c>
      <c r="F307" s="24">
        <v>18589.64</v>
      </c>
      <c r="G307" s="24">
        <f t="shared" si="4"/>
        <v>98.08801181933305</v>
      </c>
    </row>
    <row r="308" spans="1:7" ht="24" customHeight="1">
      <c r="A308" s="16"/>
      <c r="B308" s="16"/>
      <c r="C308" s="16" t="s">
        <v>512</v>
      </c>
      <c r="D308" s="17" t="s">
        <v>513</v>
      </c>
      <c r="E308" s="18" t="s">
        <v>546</v>
      </c>
      <c r="F308" s="24">
        <v>825.85</v>
      </c>
      <c r="G308" s="24">
        <f t="shared" si="4"/>
        <v>98.90419161676647</v>
      </c>
    </row>
    <row r="309" spans="1:7" ht="16.5" customHeight="1">
      <c r="A309" s="16"/>
      <c r="B309" s="16"/>
      <c r="C309" s="16" t="s">
        <v>313</v>
      </c>
      <c r="D309" s="17" t="s">
        <v>314</v>
      </c>
      <c r="E309" s="18" t="s">
        <v>547</v>
      </c>
      <c r="F309" s="24">
        <v>29033.93</v>
      </c>
      <c r="G309" s="24">
        <f t="shared" si="4"/>
        <v>94.10102417838854</v>
      </c>
    </row>
    <row r="310" spans="1:7" ht="16.5" customHeight="1">
      <c r="A310" s="16"/>
      <c r="B310" s="16"/>
      <c r="C310" s="16" t="s">
        <v>517</v>
      </c>
      <c r="D310" s="17" t="s">
        <v>518</v>
      </c>
      <c r="E310" s="18" t="s">
        <v>548</v>
      </c>
      <c r="F310" s="24">
        <v>5441.6</v>
      </c>
      <c r="G310" s="24">
        <f t="shared" si="4"/>
        <v>99.2630426851514</v>
      </c>
    </row>
    <row r="311" spans="1:7" ht="16.5" customHeight="1">
      <c r="A311" s="16"/>
      <c r="B311" s="16"/>
      <c r="C311" s="16" t="s">
        <v>418</v>
      </c>
      <c r="D311" s="17" t="s">
        <v>419</v>
      </c>
      <c r="E311" s="18" t="s">
        <v>549</v>
      </c>
      <c r="F311" s="24">
        <v>52145.11</v>
      </c>
      <c r="G311" s="24">
        <f t="shared" si="4"/>
        <v>99.40922695643886</v>
      </c>
    </row>
    <row r="312" spans="1:7" ht="16.5" customHeight="1">
      <c r="A312" s="16"/>
      <c r="B312" s="16"/>
      <c r="C312" s="16" t="s">
        <v>337</v>
      </c>
      <c r="D312" s="17" t="s">
        <v>338</v>
      </c>
      <c r="E312" s="18" t="s">
        <v>550</v>
      </c>
      <c r="F312" s="24">
        <v>7081.19</v>
      </c>
      <c r="G312" s="24">
        <f t="shared" si="4"/>
        <v>95.99010437847363</v>
      </c>
    </row>
    <row r="313" spans="1:7" ht="16.5" customHeight="1">
      <c r="A313" s="16"/>
      <c r="B313" s="16"/>
      <c r="C313" s="16" t="s">
        <v>421</v>
      </c>
      <c r="D313" s="17" t="s">
        <v>422</v>
      </c>
      <c r="E313" s="18" t="s">
        <v>551</v>
      </c>
      <c r="F313" s="24">
        <v>1925.04</v>
      </c>
      <c r="G313" s="24">
        <f t="shared" si="4"/>
        <v>91.8873508353222</v>
      </c>
    </row>
    <row r="314" spans="1:7" ht="16.5" customHeight="1">
      <c r="A314" s="16"/>
      <c r="B314" s="16"/>
      <c r="C314" s="16" t="s">
        <v>316</v>
      </c>
      <c r="D314" s="17" t="s">
        <v>317</v>
      </c>
      <c r="E314" s="18" t="s">
        <v>552</v>
      </c>
      <c r="F314" s="24">
        <v>34454.2</v>
      </c>
      <c r="G314" s="24">
        <f t="shared" si="4"/>
        <v>95.66093789044061</v>
      </c>
    </row>
    <row r="315" spans="1:7" ht="16.5" customHeight="1">
      <c r="A315" s="16"/>
      <c r="B315" s="16"/>
      <c r="C315" s="16" t="s">
        <v>425</v>
      </c>
      <c r="D315" s="17" t="s">
        <v>426</v>
      </c>
      <c r="E315" s="18" t="s">
        <v>553</v>
      </c>
      <c r="F315" s="24">
        <v>720.77</v>
      </c>
      <c r="G315" s="24">
        <f t="shared" si="4"/>
        <v>85.90822407628129</v>
      </c>
    </row>
    <row r="316" spans="1:7" ht="27" customHeight="1">
      <c r="A316" s="16"/>
      <c r="B316" s="16"/>
      <c r="C316" s="16" t="s">
        <v>428</v>
      </c>
      <c r="D316" s="17" t="s">
        <v>429</v>
      </c>
      <c r="E316" s="18" t="s">
        <v>554</v>
      </c>
      <c r="F316" s="24">
        <v>577.88</v>
      </c>
      <c r="G316" s="24">
        <f t="shared" si="4"/>
        <v>75.34289439374186</v>
      </c>
    </row>
    <row r="317" spans="1:7" ht="24.75" customHeight="1">
      <c r="A317" s="16"/>
      <c r="B317" s="16"/>
      <c r="C317" s="16" t="s">
        <v>431</v>
      </c>
      <c r="D317" s="17" t="s">
        <v>432</v>
      </c>
      <c r="E317" s="18" t="s">
        <v>555</v>
      </c>
      <c r="F317" s="24">
        <v>1025.6</v>
      </c>
      <c r="G317" s="24">
        <f t="shared" si="4"/>
        <v>94.87511563367251</v>
      </c>
    </row>
    <row r="318" spans="1:7" ht="16.5" customHeight="1">
      <c r="A318" s="16"/>
      <c r="B318" s="16"/>
      <c r="C318" s="16" t="s">
        <v>395</v>
      </c>
      <c r="D318" s="17" t="s">
        <v>396</v>
      </c>
      <c r="E318" s="18" t="s">
        <v>556</v>
      </c>
      <c r="F318" s="24">
        <v>664.44</v>
      </c>
      <c r="G318" s="24">
        <f t="shared" si="4"/>
        <v>77.08120649651973</v>
      </c>
    </row>
    <row r="319" spans="1:7" ht="16.5" customHeight="1">
      <c r="A319" s="16"/>
      <c r="B319" s="16"/>
      <c r="C319" s="16" t="s">
        <v>292</v>
      </c>
      <c r="D319" s="17" t="s">
        <v>293</v>
      </c>
      <c r="E319" s="18" t="s">
        <v>557</v>
      </c>
      <c r="F319" s="24">
        <v>3202.08</v>
      </c>
      <c r="G319" s="24">
        <f t="shared" si="4"/>
        <v>98.58620689655173</v>
      </c>
    </row>
    <row r="320" spans="1:7" ht="16.5" customHeight="1">
      <c r="A320" s="16"/>
      <c r="B320" s="16"/>
      <c r="C320" s="16" t="s">
        <v>437</v>
      </c>
      <c r="D320" s="17" t="s">
        <v>438</v>
      </c>
      <c r="E320" s="18" t="s">
        <v>558</v>
      </c>
      <c r="F320" s="24">
        <v>52989</v>
      </c>
      <c r="G320" s="24">
        <f t="shared" si="4"/>
        <v>100</v>
      </c>
    </row>
    <row r="321" spans="1:7" ht="23.25" customHeight="1">
      <c r="A321" s="16"/>
      <c r="B321" s="16"/>
      <c r="C321" s="16" t="s">
        <v>441</v>
      </c>
      <c r="D321" s="17" t="s">
        <v>442</v>
      </c>
      <c r="E321" s="18" t="s">
        <v>559</v>
      </c>
      <c r="F321" s="24">
        <v>30.63</v>
      </c>
      <c r="G321" s="24">
        <f t="shared" si="4"/>
        <v>78.53846153846153</v>
      </c>
    </row>
    <row r="322" spans="1:7" ht="16.5" customHeight="1">
      <c r="A322" s="15"/>
      <c r="B322" s="16" t="s">
        <v>179</v>
      </c>
      <c r="C322" s="15"/>
      <c r="D322" s="17" t="s">
        <v>180</v>
      </c>
      <c r="E322" s="18" t="s">
        <v>560</v>
      </c>
      <c r="F322" s="24">
        <f>SUM(F323:F342)</f>
        <v>1867781.8300000003</v>
      </c>
      <c r="G322" s="24">
        <f aca="true" t="shared" si="5" ref="G322:G366">F322*100/E322</f>
        <v>99.16032136368803</v>
      </c>
    </row>
    <row r="323" spans="1:7" ht="16.5" customHeight="1">
      <c r="A323" s="16"/>
      <c r="B323" s="16"/>
      <c r="C323" s="16" t="s">
        <v>407</v>
      </c>
      <c r="D323" s="17" t="s">
        <v>408</v>
      </c>
      <c r="E323" s="18" t="s">
        <v>561</v>
      </c>
      <c r="F323" s="24">
        <v>101380.62</v>
      </c>
      <c r="G323" s="24">
        <f t="shared" si="5"/>
        <v>99.85975591737832</v>
      </c>
    </row>
    <row r="324" spans="1:7" ht="16.5" customHeight="1">
      <c r="A324" s="16"/>
      <c r="B324" s="16"/>
      <c r="C324" s="16" t="s">
        <v>304</v>
      </c>
      <c r="D324" s="17" t="s">
        <v>305</v>
      </c>
      <c r="E324" s="18" t="s">
        <v>562</v>
      </c>
      <c r="F324" s="24">
        <v>1202472.01</v>
      </c>
      <c r="G324" s="24">
        <f t="shared" si="5"/>
        <v>99.75932844024214</v>
      </c>
    </row>
    <row r="325" spans="1:7" ht="16.5" customHeight="1">
      <c r="A325" s="16"/>
      <c r="B325" s="16"/>
      <c r="C325" s="16" t="s">
        <v>411</v>
      </c>
      <c r="D325" s="17" t="s">
        <v>412</v>
      </c>
      <c r="E325" s="18" t="s">
        <v>563</v>
      </c>
      <c r="F325" s="24">
        <v>84821.85</v>
      </c>
      <c r="G325" s="24">
        <f t="shared" si="5"/>
        <v>99.8820682508655</v>
      </c>
    </row>
    <row r="326" spans="1:7" ht="16.5" customHeight="1">
      <c r="A326" s="16"/>
      <c r="B326" s="16"/>
      <c r="C326" s="16" t="s">
        <v>307</v>
      </c>
      <c r="D326" s="17" t="s">
        <v>308</v>
      </c>
      <c r="E326" s="18" t="s">
        <v>564</v>
      </c>
      <c r="F326" s="24">
        <v>231940.52</v>
      </c>
      <c r="G326" s="24">
        <f t="shared" si="5"/>
        <v>99.66548498403654</v>
      </c>
    </row>
    <row r="327" spans="1:7" ht="16.5" customHeight="1">
      <c r="A327" s="16"/>
      <c r="B327" s="16"/>
      <c r="C327" s="16" t="s">
        <v>310</v>
      </c>
      <c r="D327" s="17" t="s">
        <v>311</v>
      </c>
      <c r="E327" s="18" t="s">
        <v>565</v>
      </c>
      <c r="F327" s="24">
        <v>26567.36</v>
      </c>
      <c r="G327" s="24">
        <f t="shared" si="5"/>
        <v>97.86120524532194</v>
      </c>
    </row>
    <row r="328" spans="1:7" ht="24" customHeight="1">
      <c r="A328" s="16"/>
      <c r="B328" s="16"/>
      <c r="C328" s="16" t="s">
        <v>512</v>
      </c>
      <c r="D328" s="17" t="s">
        <v>513</v>
      </c>
      <c r="E328" s="18" t="s">
        <v>566</v>
      </c>
      <c r="F328" s="24">
        <v>811.6</v>
      </c>
      <c r="G328" s="24">
        <f t="shared" si="5"/>
        <v>98.97560975609755</v>
      </c>
    </row>
    <row r="329" spans="1:7" ht="16.5" customHeight="1">
      <c r="A329" s="16"/>
      <c r="B329" s="16"/>
      <c r="C329" s="16" t="s">
        <v>313</v>
      </c>
      <c r="D329" s="17" t="s">
        <v>314</v>
      </c>
      <c r="E329" s="18" t="s">
        <v>567</v>
      </c>
      <c r="F329" s="24">
        <v>33109.09</v>
      </c>
      <c r="G329" s="24">
        <f t="shared" si="5"/>
        <v>86.90962305753884</v>
      </c>
    </row>
    <row r="330" spans="1:7" ht="16.5" customHeight="1">
      <c r="A330" s="16"/>
      <c r="B330" s="16"/>
      <c r="C330" s="16" t="s">
        <v>517</v>
      </c>
      <c r="D330" s="17" t="s">
        <v>518</v>
      </c>
      <c r="E330" s="18" t="s">
        <v>568</v>
      </c>
      <c r="F330" s="24">
        <v>5809.32</v>
      </c>
      <c r="G330" s="24">
        <f t="shared" si="5"/>
        <v>84.5360884749709</v>
      </c>
    </row>
    <row r="331" spans="1:7" ht="16.5" customHeight="1">
      <c r="A331" s="16"/>
      <c r="B331" s="16"/>
      <c r="C331" s="16" t="s">
        <v>418</v>
      </c>
      <c r="D331" s="17" t="s">
        <v>419</v>
      </c>
      <c r="E331" s="18" t="s">
        <v>569</v>
      </c>
      <c r="F331" s="24">
        <v>58455.23</v>
      </c>
      <c r="G331" s="24">
        <f t="shared" si="5"/>
        <v>99.80234245616431</v>
      </c>
    </row>
    <row r="332" spans="1:7" ht="16.5" customHeight="1">
      <c r="A332" s="16"/>
      <c r="B332" s="16"/>
      <c r="C332" s="16" t="s">
        <v>337</v>
      </c>
      <c r="D332" s="17" t="s">
        <v>338</v>
      </c>
      <c r="E332" s="18" t="s">
        <v>570</v>
      </c>
      <c r="F332" s="24">
        <v>3557.57</v>
      </c>
      <c r="G332" s="24">
        <f t="shared" si="5"/>
        <v>77.47321428571429</v>
      </c>
    </row>
    <row r="333" spans="1:7" ht="16.5" customHeight="1">
      <c r="A333" s="16"/>
      <c r="B333" s="16"/>
      <c r="C333" s="16" t="s">
        <v>421</v>
      </c>
      <c r="D333" s="17" t="s">
        <v>422</v>
      </c>
      <c r="E333" s="18" t="s">
        <v>571</v>
      </c>
      <c r="F333" s="24">
        <v>1781.3</v>
      </c>
      <c r="G333" s="24">
        <f t="shared" si="5"/>
        <v>99.79271708683473</v>
      </c>
    </row>
    <row r="334" spans="1:7" ht="16.5" customHeight="1">
      <c r="A334" s="16"/>
      <c r="B334" s="16"/>
      <c r="C334" s="16" t="s">
        <v>316</v>
      </c>
      <c r="D334" s="17" t="s">
        <v>317</v>
      </c>
      <c r="E334" s="18" t="s">
        <v>572</v>
      </c>
      <c r="F334" s="24">
        <v>28499.97</v>
      </c>
      <c r="G334" s="24">
        <f t="shared" si="5"/>
        <v>91.30216242191254</v>
      </c>
    </row>
    <row r="335" spans="1:7" ht="16.5" customHeight="1">
      <c r="A335" s="16"/>
      <c r="B335" s="16"/>
      <c r="C335" s="16" t="s">
        <v>425</v>
      </c>
      <c r="D335" s="17" t="s">
        <v>426</v>
      </c>
      <c r="E335" s="18" t="s">
        <v>553</v>
      </c>
      <c r="F335" s="24">
        <v>758.67</v>
      </c>
      <c r="G335" s="24">
        <f t="shared" si="5"/>
        <v>90.42550655542313</v>
      </c>
    </row>
    <row r="336" spans="1:7" ht="27" customHeight="1">
      <c r="A336" s="16"/>
      <c r="B336" s="16"/>
      <c r="C336" s="16" t="s">
        <v>428</v>
      </c>
      <c r="D336" s="17" t="s">
        <v>429</v>
      </c>
      <c r="E336" s="18" t="s">
        <v>573</v>
      </c>
      <c r="F336" s="24">
        <v>633.7</v>
      </c>
      <c r="G336" s="24">
        <f t="shared" si="5"/>
        <v>80.9323116219668</v>
      </c>
    </row>
    <row r="337" spans="1:7" ht="29.25" customHeight="1">
      <c r="A337" s="16"/>
      <c r="B337" s="16"/>
      <c r="C337" s="16" t="s">
        <v>431</v>
      </c>
      <c r="D337" s="17" t="s">
        <v>432</v>
      </c>
      <c r="E337" s="18" t="s">
        <v>574</v>
      </c>
      <c r="F337" s="24">
        <v>1109.51</v>
      </c>
      <c r="G337" s="24">
        <f t="shared" si="5"/>
        <v>94.50681431005111</v>
      </c>
    </row>
    <row r="338" spans="1:7" ht="16.5" customHeight="1">
      <c r="A338" s="16"/>
      <c r="B338" s="16"/>
      <c r="C338" s="16" t="s">
        <v>395</v>
      </c>
      <c r="D338" s="17" t="s">
        <v>396</v>
      </c>
      <c r="E338" s="18" t="s">
        <v>557</v>
      </c>
      <c r="F338" s="24">
        <v>2903.35</v>
      </c>
      <c r="G338" s="24">
        <f t="shared" si="5"/>
        <v>89.38885467980296</v>
      </c>
    </row>
    <row r="339" spans="1:7" ht="16.5" customHeight="1">
      <c r="A339" s="16"/>
      <c r="B339" s="16"/>
      <c r="C339" s="16" t="s">
        <v>575</v>
      </c>
      <c r="D339" s="17" t="s">
        <v>435</v>
      </c>
      <c r="E339" s="18" t="s">
        <v>576</v>
      </c>
      <c r="F339" s="24">
        <v>3600.44</v>
      </c>
      <c r="G339" s="24">
        <f t="shared" si="5"/>
        <v>84.83600377002827</v>
      </c>
    </row>
    <row r="340" spans="1:7" ht="16.5" customHeight="1">
      <c r="A340" s="16"/>
      <c r="B340" s="16"/>
      <c r="C340" s="16" t="s">
        <v>292</v>
      </c>
      <c r="D340" s="17" t="s">
        <v>293</v>
      </c>
      <c r="E340" s="18" t="s">
        <v>577</v>
      </c>
      <c r="F340" s="24">
        <v>3434.09</v>
      </c>
      <c r="G340" s="24">
        <f t="shared" si="5"/>
        <v>97.28300283286119</v>
      </c>
    </row>
    <row r="341" spans="1:7" ht="16.5" customHeight="1">
      <c r="A341" s="16"/>
      <c r="B341" s="16"/>
      <c r="C341" s="16" t="s">
        <v>437</v>
      </c>
      <c r="D341" s="17" t="s">
        <v>438</v>
      </c>
      <c r="E341" s="18" t="s">
        <v>578</v>
      </c>
      <c r="F341" s="24">
        <v>76105</v>
      </c>
      <c r="G341" s="24">
        <f t="shared" si="5"/>
        <v>100</v>
      </c>
    </row>
    <row r="342" spans="1:7" ht="25.5" customHeight="1">
      <c r="A342" s="16"/>
      <c r="B342" s="16"/>
      <c r="C342" s="16" t="s">
        <v>441</v>
      </c>
      <c r="D342" s="17" t="s">
        <v>442</v>
      </c>
      <c r="E342" s="18" t="s">
        <v>559</v>
      </c>
      <c r="F342" s="24">
        <v>30.63</v>
      </c>
      <c r="G342" s="24">
        <f t="shared" si="5"/>
        <v>78.53846153846153</v>
      </c>
    </row>
    <row r="343" spans="1:7" ht="16.5" customHeight="1">
      <c r="A343" s="15"/>
      <c r="B343" s="16" t="s">
        <v>579</v>
      </c>
      <c r="C343" s="15"/>
      <c r="D343" s="17" t="s">
        <v>580</v>
      </c>
      <c r="E343" s="18" t="s">
        <v>581</v>
      </c>
      <c r="F343" s="24">
        <f>SUM(F344:F345)</f>
        <v>344442.61</v>
      </c>
      <c r="G343" s="24">
        <f t="shared" si="5"/>
        <v>97.0944637068358</v>
      </c>
    </row>
    <row r="344" spans="1:7" ht="16.5" customHeight="1">
      <c r="A344" s="16"/>
      <c r="B344" s="16"/>
      <c r="C344" s="16" t="s">
        <v>313</v>
      </c>
      <c r="D344" s="17" t="s">
        <v>314</v>
      </c>
      <c r="E344" s="18" t="s">
        <v>291</v>
      </c>
      <c r="F344" s="24">
        <v>1179.88</v>
      </c>
      <c r="G344" s="24">
        <f t="shared" si="5"/>
        <v>58.99400000000001</v>
      </c>
    </row>
    <row r="345" spans="1:7" ht="16.5" customHeight="1">
      <c r="A345" s="16"/>
      <c r="B345" s="16"/>
      <c r="C345" s="16" t="s">
        <v>316</v>
      </c>
      <c r="D345" s="17" t="s">
        <v>317</v>
      </c>
      <c r="E345" s="18" t="s">
        <v>582</v>
      </c>
      <c r="F345" s="24">
        <v>343262.73</v>
      </c>
      <c r="G345" s="24">
        <f t="shared" si="5"/>
        <v>97.31048334514529</v>
      </c>
    </row>
    <row r="346" spans="1:7" ht="16.5" customHeight="1">
      <c r="A346" s="15"/>
      <c r="B346" s="16" t="s">
        <v>583</v>
      </c>
      <c r="C346" s="15"/>
      <c r="D346" s="17" t="s">
        <v>584</v>
      </c>
      <c r="E346" s="18" t="s">
        <v>585</v>
      </c>
      <c r="F346" s="24">
        <f>SUM(F347:F351)</f>
        <v>27481.620000000003</v>
      </c>
      <c r="G346" s="24">
        <f t="shared" si="5"/>
        <v>82.71119003190275</v>
      </c>
    </row>
    <row r="347" spans="1:7" ht="16.5" customHeight="1">
      <c r="A347" s="16"/>
      <c r="B347" s="16"/>
      <c r="C347" s="16" t="s">
        <v>366</v>
      </c>
      <c r="D347" s="17" t="s">
        <v>367</v>
      </c>
      <c r="E347" s="18" t="s">
        <v>586</v>
      </c>
      <c r="F347" s="24">
        <v>500</v>
      </c>
      <c r="G347" s="24">
        <f t="shared" si="5"/>
        <v>100</v>
      </c>
    </row>
    <row r="348" spans="1:7" ht="16.5" customHeight="1">
      <c r="A348" s="16"/>
      <c r="B348" s="16"/>
      <c r="C348" s="16" t="s">
        <v>313</v>
      </c>
      <c r="D348" s="17" t="s">
        <v>314</v>
      </c>
      <c r="E348" s="18" t="s">
        <v>587</v>
      </c>
      <c r="F348" s="24">
        <v>4358.17</v>
      </c>
      <c r="G348" s="24">
        <f t="shared" si="5"/>
        <v>86.30039603960397</v>
      </c>
    </row>
    <row r="349" spans="1:7" ht="16.5" customHeight="1">
      <c r="A349" s="16"/>
      <c r="B349" s="16"/>
      <c r="C349" s="16" t="s">
        <v>316</v>
      </c>
      <c r="D349" s="17" t="s">
        <v>317</v>
      </c>
      <c r="E349" s="18" t="s">
        <v>588</v>
      </c>
      <c r="F349" s="24">
        <v>5823.85</v>
      </c>
      <c r="G349" s="24">
        <f t="shared" si="5"/>
        <v>86.292043265669</v>
      </c>
    </row>
    <row r="350" spans="1:7" ht="16.5" customHeight="1">
      <c r="A350" s="16"/>
      <c r="B350" s="16"/>
      <c r="C350" s="16" t="s">
        <v>395</v>
      </c>
      <c r="D350" s="17" t="s">
        <v>396</v>
      </c>
      <c r="E350" s="18" t="s">
        <v>291</v>
      </c>
      <c r="F350" s="24">
        <v>1767.61</v>
      </c>
      <c r="G350" s="24">
        <f t="shared" si="5"/>
        <v>88.3805</v>
      </c>
    </row>
    <row r="351" spans="1:7" ht="25.5" customHeight="1">
      <c r="A351" s="16"/>
      <c r="B351" s="16"/>
      <c r="C351" s="16" t="s">
        <v>441</v>
      </c>
      <c r="D351" s="17" t="s">
        <v>442</v>
      </c>
      <c r="E351" s="18" t="s">
        <v>589</v>
      </c>
      <c r="F351" s="24">
        <v>15031.99</v>
      </c>
      <c r="G351" s="24">
        <f t="shared" si="5"/>
        <v>79.4208802240186</v>
      </c>
    </row>
    <row r="352" spans="1:7" ht="16.5" customHeight="1">
      <c r="A352" s="15"/>
      <c r="B352" s="16" t="s">
        <v>590</v>
      </c>
      <c r="C352" s="15"/>
      <c r="D352" s="17" t="s">
        <v>591</v>
      </c>
      <c r="E352" s="18" t="s">
        <v>592</v>
      </c>
      <c r="F352" s="24">
        <f>SUM(F353:F365)</f>
        <v>239408.44999999998</v>
      </c>
      <c r="G352" s="24">
        <f t="shared" si="5"/>
        <v>98.97328146445521</v>
      </c>
    </row>
    <row r="353" spans="1:7" ht="16.5" customHeight="1">
      <c r="A353" s="16"/>
      <c r="B353" s="16"/>
      <c r="C353" s="16" t="s">
        <v>407</v>
      </c>
      <c r="D353" s="17" t="s">
        <v>408</v>
      </c>
      <c r="E353" s="18" t="s">
        <v>593</v>
      </c>
      <c r="F353" s="24">
        <v>1231.6</v>
      </c>
      <c r="G353" s="24">
        <f t="shared" si="5"/>
        <v>99.08286403861624</v>
      </c>
    </row>
    <row r="354" spans="1:7" ht="16.5" customHeight="1">
      <c r="A354" s="16"/>
      <c r="B354" s="16"/>
      <c r="C354" s="16" t="s">
        <v>304</v>
      </c>
      <c r="D354" s="17" t="s">
        <v>305</v>
      </c>
      <c r="E354" s="18" t="s">
        <v>594</v>
      </c>
      <c r="F354" s="24">
        <v>156124.23</v>
      </c>
      <c r="G354" s="24">
        <f t="shared" si="5"/>
        <v>99.24558994603049</v>
      </c>
    </row>
    <row r="355" spans="1:7" ht="16.5" customHeight="1">
      <c r="A355" s="16"/>
      <c r="B355" s="16"/>
      <c r="C355" s="16" t="s">
        <v>411</v>
      </c>
      <c r="D355" s="17" t="s">
        <v>412</v>
      </c>
      <c r="E355" s="18" t="s">
        <v>595</v>
      </c>
      <c r="F355" s="24">
        <v>11938.66</v>
      </c>
      <c r="G355" s="24">
        <f t="shared" si="5"/>
        <v>99.72151687270298</v>
      </c>
    </row>
    <row r="356" spans="1:7" ht="16.5" customHeight="1">
      <c r="A356" s="16"/>
      <c r="B356" s="16"/>
      <c r="C356" s="16" t="s">
        <v>307</v>
      </c>
      <c r="D356" s="17" t="s">
        <v>308</v>
      </c>
      <c r="E356" s="18" t="s">
        <v>596</v>
      </c>
      <c r="F356" s="24">
        <v>27616.35</v>
      </c>
      <c r="G356" s="24">
        <f t="shared" si="5"/>
        <v>98.52425972172672</v>
      </c>
    </row>
    <row r="357" spans="1:7" ht="16.5" customHeight="1">
      <c r="A357" s="16"/>
      <c r="B357" s="16"/>
      <c r="C357" s="16" t="s">
        <v>310</v>
      </c>
      <c r="D357" s="17" t="s">
        <v>311</v>
      </c>
      <c r="E357" s="18" t="s">
        <v>597</v>
      </c>
      <c r="F357" s="24">
        <v>3781.99</v>
      </c>
      <c r="G357" s="24">
        <f t="shared" si="5"/>
        <v>97.82695292291774</v>
      </c>
    </row>
    <row r="358" spans="1:7" ht="16.5" customHeight="1">
      <c r="A358" s="16"/>
      <c r="B358" s="16"/>
      <c r="C358" s="16" t="s">
        <v>313</v>
      </c>
      <c r="D358" s="17" t="s">
        <v>314</v>
      </c>
      <c r="E358" s="18" t="s">
        <v>598</v>
      </c>
      <c r="F358" s="24">
        <v>6905.8</v>
      </c>
      <c r="G358" s="24">
        <f t="shared" si="5"/>
        <v>96.44972067039106</v>
      </c>
    </row>
    <row r="359" spans="1:7" ht="16.5" customHeight="1">
      <c r="A359" s="16"/>
      <c r="B359" s="16"/>
      <c r="C359" s="16" t="s">
        <v>418</v>
      </c>
      <c r="D359" s="17" t="s">
        <v>419</v>
      </c>
      <c r="E359" s="18" t="s">
        <v>599</v>
      </c>
      <c r="F359" s="24">
        <v>13614.44</v>
      </c>
      <c r="G359" s="24">
        <f t="shared" si="5"/>
        <v>99.07175083685053</v>
      </c>
    </row>
    <row r="360" spans="1:7" ht="16.5" customHeight="1">
      <c r="A360" s="16"/>
      <c r="B360" s="16"/>
      <c r="C360" s="16" t="s">
        <v>421</v>
      </c>
      <c r="D360" s="17" t="s">
        <v>422</v>
      </c>
      <c r="E360" s="18" t="s">
        <v>600</v>
      </c>
      <c r="F360" s="24">
        <v>860</v>
      </c>
      <c r="G360" s="24">
        <f t="shared" si="5"/>
        <v>90.24134312696746</v>
      </c>
    </row>
    <row r="361" spans="1:7" ht="16.5" customHeight="1">
      <c r="A361" s="16"/>
      <c r="B361" s="16"/>
      <c r="C361" s="16" t="s">
        <v>316</v>
      </c>
      <c r="D361" s="17" t="s">
        <v>317</v>
      </c>
      <c r="E361" s="18" t="s">
        <v>601</v>
      </c>
      <c r="F361" s="24">
        <v>2079.86</v>
      </c>
      <c r="G361" s="24">
        <f t="shared" si="5"/>
        <v>92.80946006247211</v>
      </c>
    </row>
    <row r="362" spans="1:7" ht="16.5" customHeight="1">
      <c r="A362" s="16"/>
      <c r="B362" s="16"/>
      <c r="C362" s="16" t="s">
        <v>395</v>
      </c>
      <c r="D362" s="17" t="s">
        <v>396</v>
      </c>
      <c r="E362" s="18" t="s">
        <v>602</v>
      </c>
      <c r="F362" s="24">
        <v>1743.53</v>
      </c>
      <c r="G362" s="24">
        <f t="shared" si="5"/>
        <v>93.6374865735768</v>
      </c>
    </row>
    <row r="363" spans="1:7" ht="16.5" customHeight="1">
      <c r="A363" s="16"/>
      <c r="B363" s="16"/>
      <c r="C363" s="16" t="s">
        <v>437</v>
      </c>
      <c r="D363" s="17" t="s">
        <v>438</v>
      </c>
      <c r="E363" s="18" t="s">
        <v>603</v>
      </c>
      <c r="F363" s="24">
        <v>7782</v>
      </c>
      <c r="G363" s="24">
        <f t="shared" si="5"/>
        <v>100</v>
      </c>
    </row>
    <row r="364" spans="1:7" ht="23.25" customHeight="1">
      <c r="A364" s="16"/>
      <c r="B364" s="16"/>
      <c r="C364" s="16" t="s">
        <v>441</v>
      </c>
      <c r="D364" s="17" t="s">
        <v>442</v>
      </c>
      <c r="E364" s="18" t="s">
        <v>604</v>
      </c>
      <c r="F364" s="24">
        <v>230</v>
      </c>
      <c r="G364" s="24">
        <f t="shared" si="5"/>
        <v>100</v>
      </c>
    </row>
    <row r="365" spans="1:7" ht="16.5" customHeight="1">
      <c r="A365" s="16"/>
      <c r="B365" s="16"/>
      <c r="C365" s="16" t="s">
        <v>357</v>
      </c>
      <c r="D365" s="17" t="s">
        <v>358</v>
      </c>
      <c r="E365" s="18" t="s">
        <v>605</v>
      </c>
      <c r="F365" s="24">
        <v>5499.99</v>
      </c>
      <c r="G365" s="24">
        <f t="shared" si="5"/>
        <v>99.99981818181818</v>
      </c>
    </row>
    <row r="366" spans="1:7" ht="16.5" customHeight="1">
      <c r="A366" s="15"/>
      <c r="B366" s="16" t="s">
        <v>183</v>
      </c>
      <c r="C366" s="15"/>
      <c r="D366" s="17" t="s">
        <v>11</v>
      </c>
      <c r="E366" s="18" t="s">
        <v>606</v>
      </c>
      <c r="F366" s="24">
        <f>SUM(F367:F378)</f>
        <v>213219.45</v>
      </c>
      <c r="G366" s="24">
        <f t="shared" si="5"/>
        <v>95.0349439960064</v>
      </c>
    </row>
    <row r="367" spans="1:7" ht="16.5" customHeight="1">
      <c r="A367" s="16"/>
      <c r="B367" s="16"/>
      <c r="C367" s="16" t="s">
        <v>407</v>
      </c>
      <c r="D367" s="17" t="s">
        <v>408</v>
      </c>
      <c r="E367" s="18" t="s">
        <v>352</v>
      </c>
      <c r="F367" s="24">
        <v>38.12</v>
      </c>
      <c r="G367" s="24">
        <f aca="true" t="shared" si="6" ref="G367:G425">F367*100/E367</f>
        <v>6.353333333333333</v>
      </c>
    </row>
    <row r="368" spans="1:7" ht="16.5" customHeight="1">
      <c r="A368" s="16"/>
      <c r="B368" s="16"/>
      <c r="C368" s="16" t="s">
        <v>304</v>
      </c>
      <c r="D368" s="17" t="s">
        <v>305</v>
      </c>
      <c r="E368" s="18" t="s">
        <v>609</v>
      </c>
      <c r="F368" s="24">
        <v>91064.23</v>
      </c>
      <c r="G368" s="24">
        <f t="shared" si="6"/>
        <v>98.03131559966843</v>
      </c>
    </row>
    <row r="369" spans="1:7" ht="16.5" customHeight="1">
      <c r="A369" s="16"/>
      <c r="B369" s="16"/>
      <c r="C369" s="16" t="s">
        <v>411</v>
      </c>
      <c r="D369" s="17" t="s">
        <v>412</v>
      </c>
      <c r="E369" s="18" t="s">
        <v>610</v>
      </c>
      <c r="F369" s="24">
        <v>7182.79</v>
      </c>
      <c r="G369" s="24">
        <f t="shared" si="6"/>
        <v>99.99707643046081</v>
      </c>
    </row>
    <row r="370" spans="1:7" ht="16.5" customHeight="1">
      <c r="A370" s="16"/>
      <c r="B370" s="16"/>
      <c r="C370" s="16" t="s">
        <v>307</v>
      </c>
      <c r="D370" s="17" t="s">
        <v>308</v>
      </c>
      <c r="E370" s="18" t="s">
        <v>611</v>
      </c>
      <c r="F370" s="24">
        <v>15648.7</v>
      </c>
      <c r="G370" s="24">
        <f t="shared" si="6"/>
        <v>97.28753497046938</v>
      </c>
    </row>
    <row r="371" spans="1:7" ht="15" customHeight="1">
      <c r="A371" s="16"/>
      <c r="B371" s="16"/>
      <c r="C371" s="16" t="s">
        <v>310</v>
      </c>
      <c r="D371" s="17" t="s">
        <v>914</v>
      </c>
      <c r="E371" s="18" t="s">
        <v>612</v>
      </c>
      <c r="F371" s="24">
        <v>1124.98</v>
      </c>
      <c r="G371" s="24">
        <f t="shared" si="6"/>
        <v>91.01779935275081</v>
      </c>
    </row>
    <row r="372" spans="1:7" ht="16.5" customHeight="1">
      <c r="A372" s="16"/>
      <c r="B372" s="16"/>
      <c r="C372" s="16" t="s">
        <v>366</v>
      </c>
      <c r="D372" s="17" t="s">
        <v>367</v>
      </c>
      <c r="E372" s="18" t="s">
        <v>613</v>
      </c>
      <c r="F372" s="24">
        <v>1800</v>
      </c>
      <c r="G372" s="24">
        <f t="shared" si="6"/>
        <v>87.37864077669903</v>
      </c>
    </row>
    <row r="373" spans="1:7" ht="24.75" customHeight="1">
      <c r="A373" s="16"/>
      <c r="B373" s="16"/>
      <c r="C373" s="16" t="s">
        <v>313</v>
      </c>
      <c r="D373" s="17" t="s">
        <v>925</v>
      </c>
      <c r="E373" s="18" t="s">
        <v>614</v>
      </c>
      <c r="F373" s="24">
        <v>7593.91</v>
      </c>
      <c r="G373" s="24">
        <f t="shared" si="6"/>
        <v>90.61945107398569</v>
      </c>
    </row>
    <row r="374" spans="1:7" ht="26.25" customHeight="1">
      <c r="A374" s="16"/>
      <c r="B374" s="16"/>
      <c r="C374" s="16" t="s">
        <v>337</v>
      </c>
      <c r="D374" s="17" t="s">
        <v>915</v>
      </c>
      <c r="E374" s="18" t="s">
        <v>615</v>
      </c>
      <c r="F374" s="24">
        <v>39053.48</v>
      </c>
      <c r="G374" s="24">
        <f t="shared" si="6"/>
        <v>86.97879732739422</v>
      </c>
    </row>
    <row r="375" spans="1:7" ht="16.5" customHeight="1">
      <c r="A375" s="16"/>
      <c r="B375" s="16"/>
      <c r="C375" s="16" t="s">
        <v>316</v>
      </c>
      <c r="D375" s="17" t="s">
        <v>317</v>
      </c>
      <c r="E375" s="18" t="s">
        <v>616</v>
      </c>
      <c r="F375" s="24">
        <v>5429.67</v>
      </c>
      <c r="G375" s="24">
        <f t="shared" si="6"/>
        <v>82.99709568939163</v>
      </c>
    </row>
    <row r="376" spans="1:7" ht="16.5" customHeight="1">
      <c r="A376" s="16"/>
      <c r="B376" s="16"/>
      <c r="C376" s="16" t="s">
        <v>395</v>
      </c>
      <c r="D376" s="17" t="s">
        <v>396</v>
      </c>
      <c r="E376" s="18" t="s">
        <v>15</v>
      </c>
      <c r="F376" s="24">
        <v>254.34</v>
      </c>
      <c r="G376" s="24">
        <f t="shared" si="6"/>
        <v>84.78</v>
      </c>
    </row>
    <row r="377" spans="1:7" ht="16.5" customHeight="1">
      <c r="A377" s="16"/>
      <c r="B377" s="16"/>
      <c r="C377" s="16" t="s">
        <v>437</v>
      </c>
      <c r="D377" s="17" t="s">
        <v>438</v>
      </c>
      <c r="E377" s="18" t="s">
        <v>617</v>
      </c>
      <c r="F377" s="24">
        <v>43929.23</v>
      </c>
      <c r="G377" s="24">
        <f t="shared" si="6"/>
        <v>99.9527417519909</v>
      </c>
    </row>
    <row r="378" spans="1:7" ht="24" customHeight="1">
      <c r="A378" s="16"/>
      <c r="B378" s="16"/>
      <c r="C378" s="16" t="s">
        <v>441</v>
      </c>
      <c r="D378" s="17" t="s">
        <v>442</v>
      </c>
      <c r="E378" s="18" t="s">
        <v>604</v>
      </c>
      <c r="F378" s="24">
        <v>100</v>
      </c>
      <c r="G378" s="24">
        <f t="shared" si="6"/>
        <v>43.47826086956522</v>
      </c>
    </row>
    <row r="379" spans="1:7" ht="16.5" customHeight="1">
      <c r="A379" s="12" t="s">
        <v>618</v>
      </c>
      <c r="B379" s="12"/>
      <c r="C379" s="12"/>
      <c r="D379" s="13" t="s">
        <v>619</v>
      </c>
      <c r="E379" s="14" t="s">
        <v>620</v>
      </c>
      <c r="F379" s="25">
        <f>F380+F382</f>
        <v>96812.31</v>
      </c>
      <c r="G379" s="25">
        <f t="shared" si="6"/>
        <v>92.51940940366973</v>
      </c>
    </row>
    <row r="380" spans="1:7" ht="16.5" customHeight="1">
      <c r="A380" s="15"/>
      <c r="B380" s="16" t="s">
        <v>621</v>
      </c>
      <c r="C380" s="15"/>
      <c r="D380" s="17" t="s">
        <v>622</v>
      </c>
      <c r="E380" s="18" t="s">
        <v>368</v>
      </c>
      <c r="F380" s="24">
        <f>F381</f>
        <v>1000</v>
      </c>
      <c r="G380" s="24">
        <f t="shared" si="6"/>
        <v>100</v>
      </c>
    </row>
    <row r="381" spans="1:7" ht="16.5" customHeight="1">
      <c r="A381" s="16"/>
      <c r="B381" s="16"/>
      <c r="C381" s="16" t="s">
        <v>316</v>
      </c>
      <c r="D381" s="17" t="s">
        <v>317</v>
      </c>
      <c r="E381" s="18" t="s">
        <v>368</v>
      </c>
      <c r="F381" s="24">
        <v>1000</v>
      </c>
      <c r="G381" s="24">
        <f t="shared" si="6"/>
        <v>100</v>
      </c>
    </row>
    <row r="382" spans="1:7" ht="16.5" customHeight="1">
      <c r="A382" s="15"/>
      <c r="B382" s="16" t="s">
        <v>623</v>
      </c>
      <c r="C382" s="15"/>
      <c r="D382" s="17" t="s">
        <v>624</v>
      </c>
      <c r="E382" s="18" t="s">
        <v>625</v>
      </c>
      <c r="F382" s="24">
        <f>SUM(F383:F393)</f>
        <v>95812.31</v>
      </c>
      <c r="G382" s="24">
        <f t="shared" si="6"/>
        <v>92.44723079891934</v>
      </c>
    </row>
    <row r="383" spans="1:7" ht="16.5" customHeight="1">
      <c r="A383" s="16"/>
      <c r="B383" s="16"/>
      <c r="C383" s="16" t="s">
        <v>304</v>
      </c>
      <c r="D383" s="17" t="s">
        <v>305</v>
      </c>
      <c r="E383" s="18" t="s">
        <v>626</v>
      </c>
      <c r="F383" s="24">
        <v>20376.46</v>
      </c>
      <c r="G383" s="24">
        <f t="shared" si="6"/>
        <v>94.659760289882</v>
      </c>
    </row>
    <row r="384" spans="1:7" ht="16.5" customHeight="1">
      <c r="A384" s="16"/>
      <c r="B384" s="16"/>
      <c r="C384" s="16" t="s">
        <v>411</v>
      </c>
      <c r="D384" s="17" t="s">
        <v>412</v>
      </c>
      <c r="E384" s="18" t="s">
        <v>627</v>
      </c>
      <c r="F384" s="24">
        <v>1677.23</v>
      </c>
      <c r="G384" s="24">
        <f t="shared" si="6"/>
        <v>86.85810460901088</v>
      </c>
    </row>
    <row r="385" spans="1:7" ht="16.5" customHeight="1">
      <c r="A385" s="16"/>
      <c r="B385" s="16"/>
      <c r="C385" s="16" t="s">
        <v>307</v>
      </c>
      <c r="D385" s="17" t="s">
        <v>308</v>
      </c>
      <c r="E385" s="18" t="s">
        <v>628</v>
      </c>
      <c r="F385" s="24">
        <v>4309.14</v>
      </c>
      <c r="G385" s="24">
        <f t="shared" si="6"/>
        <v>95.3138686131387</v>
      </c>
    </row>
    <row r="386" spans="1:7" ht="16.5" customHeight="1">
      <c r="A386" s="16"/>
      <c r="B386" s="16"/>
      <c r="C386" s="16" t="s">
        <v>310</v>
      </c>
      <c r="D386" s="17" t="s">
        <v>311</v>
      </c>
      <c r="E386" s="18" t="s">
        <v>629</v>
      </c>
      <c r="F386" s="24">
        <v>567.51</v>
      </c>
      <c r="G386" s="24">
        <f t="shared" si="6"/>
        <v>79.37202797202798</v>
      </c>
    </row>
    <row r="387" spans="1:7" ht="16.5" customHeight="1">
      <c r="A387" s="16"/>
      <c r="B387" s="16"/>
      <c r="C387" s="16" t="s">
        <v>366</v>
      </c>
      <c r="D387" s="17" t="s">
        <v>367</v>
      </c>
      <c r="E387" s="18" t="s">
        <v>630</v>
      </c>
      <c r="F387" s="24">
        <v>15859.5</v>
      </c>
      <c r="G387" s="24">
        <f t="shared" si="6"/>
        <v>97.1783088235294</v>
      </c>
    </row>
    <row r="388" spans="1:7" ht="16.5" customHeight="1">
      <c r="A388" s="16"/>
      <c r="B388" s="16"/>
      <c r="C388" s="16" t="s">
        <v>313</v>
      </c>
      <c r="D388" s="17" t="s">
        <v>314</v>
      </c>
      <c r="E388" s="18" t="s">
        <v>631</v>
      </c>
      <c r="F388" s="24">
        <v>7858.41</v>
      </c>
      <c r="G388" s="24">
        <f t="shared" si="6"/>
        <v>71.68773946360153</v>
      </c>
    </row>
    <row r="389" spans="1:7" ht="16.5" customHeight="1">
      <c r="A389" s="16"/>
      <c r="B389" s="16"/>
      <c r="C389" s="16" t="s">
        <v>316</v>
      </c>
      <c r="D389" s="17" t="s">
        <v>317</v>
      </c>
      <c r="E389" s="18" t="s">
        <v>632</v>
      </c>
      <c r="F389" s="24">
        <v>43587.09</v>
      </c>
      <c r="G389" s="24">
        <f t="shared" si="6"/>
        <v>95.67174433152616</v>
      </c>
    </row>
    <row r="390" spans="1:7" ht="16.5" customHeight="1">
      <c r="A390" s="16"/>
      <c r="B390" s="16"/>
      <c r="C390" s="16" t="s">
        <v>395</v>
      </c>
      <c r="D390" s="17" t="s">
        <v>396</v>
      </c>
      <c r="E390" s="18" t="s">
        <v>633</v>
      </c>
      <c r="F390" s="24">
        <v>30</v>
      </c>
      <c r="G390" s="24">
        <f t="shared" si="6"/>
        <v>12.096774193548388</v>
      </c>
    </row>
    <row r="391" spans="1:7" ht="16.5" customHeight="1">
      <c r="A391" s="16"/>
      <c r="B391" s="16"/>
      <c r="C391" s="16" t="s">
        <v>437</v>
      </c>
      <c r="D391" s="17" t="s">
        <v>438</v>
      </c>
      <c r="E391" s="18" t="s">
        <v>634</v>
      </c>
      <c r="F391" s="24">
        <v>546.97</v>
      </c>
      <c r="G391" s="24">
        <f t="shared" si="6"/>
        <v>95.62412587412588</v>
      </c>
    </row>
    <row r="392" spans="1:7" ht="16.5" customHeight="1">
      <c r="A392" s="16"/>
      <c r="B392" s="16"/>
      <c r="C392" s="16" t="s">
        <v>381</v>
      </c>
      <c r="D392" s="17" t="s">
        <v>382</v>
      </c>
      <c r="E392" s="18" t="s">
        <v>635</v>
      </c>
      <c r="F392" s="24">
        <v>760</v>
      </c>
      <c r="G392" s="24">
        <f t="shared" si="6"/>
        <v>74.50980392156863</v>
      </c>
    </row>
    <row r="393" spans="1:7" ht="24.75" customHeight="1">
      <c r="A393" s="16"/>
      <c r="B393" s="16"/>
      <c r="C393" s="16" t="s">
        <v>441</v>
      </c>
      <c r="D393" s="17" t="s">
        <v>442</v>
      </c>
      <c r="E393" s="18" t="s">
        <v>636</v>
      </c>
      <c r="F393" s="24">
        <v>240</v>
      </c>
      <c r="G393" s="24">
        <f t="shared" si="6"/>
        <v>90.22556390977444</v>
      </c>
    </row>
    <row r="394" spans="1:7" ht="16.5" customHeight="1">
      <c r="A394" s="12" t="s">
        <v>189</v>
      </c>
      <c r="B394" s="12"/>
      <c r="C394" s="12"/>
      <c r="D394" s="13" t="s">
        <v>190</v>
      </c>
      <c r="E394" s="14" t="s">
        <v>637</v>
      </c>
      <c r="F394" s="25">
        <f>F395+F397+F399+F401+F403+F410+F422+F424+F426+F429+F431+F448+F452</f>
        <v>2070948.6599999992</v>
      </c>
      <c r="G394" s="25">
        <f t="shared" si="6"/>
        <v>98.78510201686873</v>
      </c>
    </row>
    <row r="395" spans="1:7" ht="16.5" customHeight="1">
      <c r="A395" s="15"/>
      <c r="B395" s="16" t="s">
        <v>638</v>
      </c>
      <c r="C395" s="15"/>
      <c r="D395" s="17" t="s">
        <v>639</v>
      </c>
      <c r="E395" s="18" t="s">
        <v>640</v>
      </c>
      <c r="F395" s="24">
        <f>F396</f>
        <v>0</v>
      </c>
      <c r="G395" s="24">
        <f t="shared" si="6"/>
        <v>0</v>
      </c>
    </row>
    <row r="396" spans="1:7" ht="24.75" customHeight="1">
      <c r="A396" s="16"/>
      <c r="B396" s="16"/>
      <c r="C396" s="16" t="s">
        <v>641</v>
      </c>
      <c r="D396" s="17" t="s">
        <v>642</v>
      </c>
      <c r="E396" s="18" t="s">
        <v>640</v>
      </c>
      <c r="F396" s="24"/>
      <c r="G396" s="24">
        <f t="shared" si="6"/>
        <v>0</v>
      </c>
    </row>
    <row r="397" spans="1:7" ht="16.5" customHeight="1">
      <c r="A397" s="15"/>
      <c r="B397" s="16" t="s">
        <v>643</v>
      </c>
      <c r="C397" s="15"/>
      <c r="D397" s="17" t="s">
        <v>644</v>
      </c>
      <c r="E397" s="18" t="s">
        <v>645</v>
      </c>
      <c r="F397" s="24">
        <f>F398</f>
        <v>200935.97</v>
      </c>
      <c r="G397" s="24">
        <f t="shared" si="6"/>
        <v>99.44322259119771</v>
      </c>
    </row>
    <row r="398" spans="1:7" ht="26.25" customHeight="1">
      <c r="A398" s="16"/>
      <c r="B398" s="16"/>
      <c r="C398" s="16" t="s">
        <v>641</v>
      </c>
      <c r="D398" s="17" t="s">
        <v>642</v>
      </c>
      <c r="E398" s="18" t="s">
        <v>645</v>
      </c>
      <c r="F398" s="24">
        <v>200935.97</v>
      </c>
      <c r="G398" s="24">
        <f t="shared" si="6"/>
        <v>99.44322259119771</v>
      </c>
    </row>
    <row r="399" spans="1:7" ht="16.5" customHeight="1">
      <c r="A399" s="15"/>
      <c r="B399" s="16" t="s">
        <v>646</v>
      </c>
      <c r="C399" s="15"/>
      <c r="D399" s="17" t="s">
        <v>647</v>
      </c>
      <c r="E399" s="18" t="s">
        <v>648</v>
      </c>
      <c r="F399" s="24">
        <f>F400</f>
        <v>1040.64</v>
      </c>
      <c r="G399" s="24">
        <f t="shared" si="6"/>
        <v>95.29670329670331</v>
      </c>
    </row>
    <row r="400" spans="1:7" ht="26.25" customHeight="1">
      <c r="A400" s="16"/>
      <c r="B400" s="16"/>
      <c r="C400" s="16" t="s">
        <v>641</v>
      </c>
      <c r="D400" s="17" t="s">
        <v>642</v>
      </c>
      <c r="E400" s="18" t="s">
        <v>648</v>
      </c>
      <c r="F400" s="24">
        <v>1040.64</v>
      </c>
      <c r="G400" s="24">
        <f t="shared" si="6"/>
        <v>95.29670329670331</v>
      </c>
    </row>
    <row r="401" spans="1:7" ht="16.5" customHeight="1">
      <c r="A401" s="15"/>
      <c r="B401" s="16" t="s">
        <v>649</v>
      </c>
      <c r="C401" s="15"/>
      <c r="D401" s="17" t="s">
        <v>650</v>
      </c>
      <c r="E401" s="18" t="s">
        <v>651</v>
      </c>
      <c r="F401" s="24">
        <f>F402</f>
        <v>3361</v>
      </c>
      <c r="G401" s="24">
        <f t="shared" si="6"/>
        <v>73.77085162423178</v>
      </c>
    </row>
    <row r="402" spans="1:7" ht="16.5" customHeight="1">
      <c r="A402" s="16"/>
      <c r="B402" s="16"/>
      <c r="C402" s="16" t="s">
        <v>316</v>
      </c>
      <c r="D402" s="17" t="s">
        <v>317</v>
      </c>
      <c r="E402" s="18" t="s">
        <v>651</v>
      </c>
      <c r="F402" s="24">
        <v>3361</v>
      </c>
      <c r="G402" s="24">
        <f t="shared" si="6"/>
        <v>73.77085162423178</v>
      </c>
    </row>
    <row r="403" spans="1:7" ht="16.5" customHeight="1">
      <c r="A403" s="15"/>
      <c r="B403" s="16" t="s">
        <v>192</v>
      </c>
      <c r="C403" s="15"/>
      <c r="D403" s="17" t="s">
        <v>193</v>
      </c>
      <c r="E403" s="18" t="s">
        <v>652</v>
      </c>
      <c r="F403" s="24">
        <f>SUM(F404:F409)</f>
        <v>33241.31</v>
      </c>
      <c r="G403" s="24">
        <f t="shared" si="6"/>
        <v>99.80277419161138</v>
      </c>
    </row>
    <row r="404" spans="1:7" ht="16.5" customHeight="1">
      <c r="A404" s="16"/>
      <c r="B404" s="16"/>
      <c r="C404" s="16" t="s">
        <v>304</v>
      </c>
      <c r="D404" s="17" t="s">
        <v>305</v>
      </c>
      <c r="E404" s="18" t="s">
        <v>653</v>
      </c>
      <c r="F404" s="24">
        <v>10005.15</v>
      </c>
      <c r="G404" s="24">
        <f t="shared" si="6"/>
        <v>99.99150509694184</v>
      </c>
    </row>
    <row r="405" spans="1:7" ht="16.5" customHeight="1">
      <c r="A405" s="16"/>
      <c r="B405" s="16"/>
      <c r="C405" s="16" t="s">
        <v>307</v>
      </c>
      <c r="D405" s="17" t="s">
        <v>308</v>
      </c>
      <c r="E405" s="18" t="s">
        <v>654</v>
      </c>
      <c r="F405" s="24">
        <v>4778.24</v>
      </c>
      <c r="G405" s="24">
        <f t="shared" si="6"/>
        <v>99.92137181095775</v>
      </c>
    </row>
    <row r="406" spans="1:7" ht="16.5" customHeight="1">
      <c r="A406" s="16"/>
      <c r="B406" s="16"/>
      <c r="C406" s="16" t="s">
        <v>310</v>
      </c>
      <c r="D406" s="17" t="s">
        <v>311</v>
      </c>
      <c r="E406" s="18" t="s">
        <v>655</v>
      </c>
      <c r="F406" s="24">
        <v>645.04</v>
      </c>
      <c r="G406" s="24">
        <f t="shared" si="6"/>
        <v>99.85139318885449</v>
      </c>
    </row>
    <row r="407" spans="1:7" ht="16.5" customHeight="1">
      <c r="A407" s="16"/>
      <c r="B407" s="16"/>
      <c r="C407" s="16" t="s">
        <v>366</v>
      </c>
      <c r="D407" s="17" t="s">
        <v>367</v>
      </c>
      <c r="E407" s="18" t="s">
        <v>656</v>
      </c>
      <c r="F407" s="24">
        <v>16423.85</v>
      </c>
      <c r="G407" s="24">
        <f t="shared" si="6"/>
        <v>99.99908670238673</v>
      </c>
    </row>
    <row r="408" spans="1:7" ht="16.5" customHeight="1">
      <c r="A408" s="16"/>
      <c r="B408" s="16"/>
      <c r="C408" s="16" t="s">
        <v>395</v>
      </c>
      <c r="D408" s="17" t="s">
        <v>396</v>
      </c>
      <c r="E408" s="18" t="s">
        <v>91</v>
      </c>
      <c r="F408" s="24">
        <v>1050.03</v>
      </c>
      <c r="G408" s="24">
        <f t="shared" si="6"/>
        <v>94.5972972972973</v>
      </c>
    </row>
    <row r="409" spans="1:7" ht="23.25" customHeight="1">
      <c r="A409" s="16"/>
      <c r="B409" s="16"/>
      <c r="C409" s="16" t="s">
        <v>441</v>
      </c>
      <c r="D409" s="17" t="s">
        <v>442</v>
      </c>
      <c r="E409" s="18" t="s">
        <v>657</v>
      </c>
      <c r="F409" s="24">
        <v>339</v>
      </c>
      <c r="G409" s="24">
        <f t="shared" si="6"/>
        <v>100</v>
      </c>
    </row>
    <row r="410" spans="1:7" ht="36.75" customHeight="1">
      <c r="A410" s="15"/>
      <c r="B410" s="16" t="s">
        <v>195</v>
      </c>
      <c r="C410" s="15"/>
      <c r="D410" s="17" t="s">
        <v>196</v>
      </c>
      <c r="E410" s="18" t="s">
        <v>197</v>
      </c>
      <c r="F410" s="24">
        <f>SUM(F411:F421)</f>
        <v>1115327.5999999996</v>
      </c>
      <c r="G410" s="24">
        <f t="shared" si="6"/>
        <v>98.98317780233138</v>
      </c>
    </row>
    <row r="411" spans="1:7" ht="16.5" customHeight="1">
      <c r="A411" s="16"/>
      <c r="B411" s="16"/>
      <c r="C411" s="16" t="s">
        <v>658</v>
      </c>
      <c r="D411" s="17" t="s">
        <v>659</v>
      </c>
      <c r="E411" s="18" t="s">
        <v>660</v>
      </c>
      <c r="F411" s="24">
        <v>1057155.2</v>
      </c>
      <c r="G411" s="24">
        <f t="shared" si="6"/>
        <v>99.30675834988986</v>
      </c>
    </row>
    <row r="412" spans="1:7" ht="16.5" customHeight="1">
      <c r="A412" s="16"/>
      <c r="B412" s="16"/>
      <c r="C412" s="16" t="s">
        <v>304</v>
      </c>
      <c r="D412" s="17" t="s">
        <v>305</v>
      </c>
      <c r="E412" s="18" t="s">
        <v>661</v>
      </c>
      <c r="F412" s="24">
        <v>20116.5</v>
      </c>
      <c r="G412" s="24">
        <f t="shared" si="6"/>
        <v>99.02776410357389</v>
      </c>
    </row>
    <row r="413" spans="1:7" ht="16.5" customHeight="1">
      <c r="A413" s="16"/>
      <c r="B413" s="16"/>
      <c r="C413" s="16" t="s">
        <v>307</v>
      </c>
      <c r="D413" s="17" t="s">
        <v>308</v>
      </c>
      <c r="E413" s="18" t="s">
        <v>662</v>
      </c>
      <c r="F413" s="24">
        <v>21043.25</v>
      </c>
      <c r="G413" s="24">
        <f t="shared" si="6"/>
        <v>99.92995536138285</v>
      </c>
    </row>
    <row r="414" spans="1:7" ht="16.5" customHeight="1">
      <c r="A414" s="16"/>
      <c r="B414" s="16"/>
      <c r="C414" s="16" t="s">
        <v>310</v>
      </c>
      <c r="D414" s="17" t="s">
        <v>311</v>
      </c>
      <c r="E414" s="18" t="s">
        <v>663</v>
      </c>
      <c r="F414" s="24">
        <v>498</v>
      </c>
      <c r="G414" s="24">
        <f t="shared" si="6"/>
        <v>100</v>
      </c>
    </row>
    <row r="415" spans="1:7" ht="16.5" customHeight="1">
      <c r="A415" s="16"/>
      <c r="B415" s="16"/>
      <c r="C415" s="16" t="s">
        <v>313</v>
      </c>
      <c r="D415" s="17" t="s">
        <v>314</v>
      </c>
      <c r="E415" s="18" t="s">
        <v>664</v>
      </c>
      <c r="F415" s="24">
        <v>4236.89</v>
      </c>
      <c r="G415" s="24">
        <f t="shared" si="6"/>
        <v>90.86189148616772</v>
      </c>
    </row>
    <row r="416" spans="1:7" ht="16.5" customHeight="1">
      <c r="A416" s="16"/>
      <c r="B416" s="16"/>
      <c r="C416" s="16" t="s">
        <v>418</v>
      </c>
      <c r="D416" s="17" t="s">
        <v>419</v>
      </c>
      <c r="E416" s="18" t="s">
        <v>665</v>
      </c>
      <c r="F416" s="24">
        <v>3894.2</v>
      </c>
      <c r="G416" s="24">
        <f t="shared" si="6"/>
        <v>75.85118815738215</v>
      </c>
    </row>
    <row r="417" spans="1:7" ht="16.5" customHeight="1">
      <c r="A417" s="16"/>
      <c r="B417" s="16"/>
      <c r="C417" s="16" t="s">
        <v>316</v>
      </c>
      <c r="D417" s="17" t="s">
        <v>317</v>
      </c>
      <c r="E417" s="18" t="s">
        <v>666</v>
      </c>
      <c r="F417" s="24">
        <v>5297.17</v>
      </c>
      <c r="G417" s="24">
        <f t="shared" si="6"/>
        <v>84.05537924468423</v>
      </c>
    </row>
    <row r="418" spans="1:7" ht="24.75" customHeight="1">
      <c r="A418" s="16"/>
      <c r="B418" s="16"/>
      <c r="C418" s="16" t="s">
        <v>431</v>
      </c>
      <c r="D418" s="17" t="s">
        <v>432</v>
      </c>
      <c r="E418" s="18" t="s">
        <v>667</v>
      </c>
      <c r="F418" s="24">
        <v>1346.92</v>
      </c>
      <c r="G418" s="24">
        <f t="shared" si="6"/>
        <v>70.89052631578947</v>
      </c>
    </row>
    <row r="419" spans="1:7" ht="16.5" customHeight="1">
      <c r="A419" s="16"/>
      <c r="B419" s="16"/>
      <c r="C419" s="16" t="s">
        <v>395</v>
      </c>
      <c r="D419" s="17" t="s">
        <v>396</v>
      </c>
      <c r="E419" s="18" t="s">
        <v>668</v>
      </c>
      <c r="F419" s="24">
        <v>36.54</v>
      </c>
      <c r="G419" s="24">
        <f t="shared" si="6"/>
        <v>45.675</v>
      </c>
    </row>
    <row r="420" spans="1:7" ht="16.5" customHeight="1">
      <c r="A420" s="16"/>
      <c r="B420" s="16"/>
      <c r="C420" s="16" t="s">
        <v>437</v>
      </c>
      <c r="D420" s="17" t="s">
        <v>438</v>
      </c>
      <c r="E420" s="18" t="s">
        <v>669</v>
      </c>
      <c r="F420" s="24">
        <v>1093.93</v>
      </c>
      <c r="G420" s="24">
        <f t="shared" si="6"/>
        <v>95.62325174825175</v>
      </c>
    </row>
    <row r="421" spans="1:7" ht="24.75" customHeight="1">
      <c r="A421" s="16"/>
      <c r="B421" s="16"/>
      <c r="C421" s="16" t="s">
        <v>441</v>
      </c>
      <c r="D421" s="17" t="s">
        <v>442</v>
      </c>
      <c r="E421" s="18" t="s">
        <v>670</v>
      </c>
      <c r="F421" s="24">
        <v>609</v>
      </c>
      <c r="G421" s="24">
        <f t="shared" si="6"/>
        <v>52.63612791702679</v>
      </c>
    </row>
    <row r="422" spans="1:7" ht="58.5" customHeight="1">
      <c r="A422" s="15"/>
      <c r="B422" s="16" t="s">
        <v>202</v>
      </c>
      <c r="C422" s="15"/>
      <c r="D422" s="17" t="s">
        <v>203</v>
      </c>
      <c r="E422" s="18" t="s">
        <v>671</v>
      </c>
      <c r="F422" s="24">
        <f>F423</f>
        <v>4238.47</v>
      </c>
      <c r="G422" s="24">
        <f t="shared" si="6"/>
        <v>87.37311894454751</v>
      </c>
    </row>
    <row r="423" spans="1:7" ht="16.5" customHeight="1">
      <c r="A423" s="16"/>
      <c r="B423" s="16"/>
      <c r="C423" s="16" t="s">
        <v>672</v>
      </c>
      <c r="D423" s="17" t="s">
        <v>673</v>
      </c>
      <c r="E423" s="18" t="s">
        <v>671</v>
      </c>
      <c r="F423" s="24">
        <v>4238.47</v>
      </c>
      <c r="G423" s="24">
        <f t="shared" si="6"/>
        <v>87.37311894454751</v>
      </c>
    </row>
    <row r="424" spans="1:7" ht="29.25" customHeight="1">
      <c r="A424" s="15"/>
      <c r="B424" s="16" t="s">
        <v>207</v>
      </c>
      <c r="C424" s="15"/>
      <c r="D424" s="17" t="s">
        <v>208</v>
      </c>
      <c r="E424" s="18" t="s">
        <v>674</v>
      </c>
      <c r="F424" s="24">
        <f>F425</f>
        <v>188567.97</v>
      </c>
      <c r="G424" s="24">
        <f t="shared" si="6"/>
        <v>99.9570472146685</v>
      </c>
    </row>
    <row r="425" spans="1:7" ht="16.5" customHeight="1">
      <c r="A425" s="16"/>
      <c r="B425" s="16"/>
      <c r="C425" s="16" t="s">
        <v>658</v>
      </c>
      <c r="D425" s="17" t="s">
        <v>659</v>
      </c>
      <c r="E425" s="18" t="s">
        <v>674</v>
      </c>
      <c r="F425" s="24">
        <v>188567.97</v>
      </c>
      <c r="G425" s="24">
        <f t="shared" si="6"/>
        <v>99.9570472146685</v>
      </c>
    </row>
    <row r="426" spans="1:7" ht="16.5" customHeight="1">
      <c r="A426" s="15"/>
      <c r="B426" s="16" t="s">
        <v>675</v>
      </c>
      <c r="C426" s="15"/>
      <c r="D426" s="17" t="s">
        <v>676</v>
      </c>
      <c r="E426" s="18" t="s">
        <v>677</v>
      </c>
      <c r="F426" s="24">
        <f>F427+F428</f>
        <v>10110.22</v>
      </c>
      <c r="G426" s="24">
        <f aca="true" t="shared" si="7" ref="G426:G477">F426*100/E426</f>
        <v>87.11951744937527</v>
      </c>
    </row>
    <row r="427" spans="1:7" ht="16.5" customHeight="1">
      <c r="A427" s="16"/>
      <c r="B427" s="16"/>
      <c r="C427" s="16" t="s">
        <v>658</v>
      </c>
      <c r="D427" s="17" t="s">
        <v>659</v>
      </c>
      <c r="E427" s="18" t="s">
        <v>678</v>
      </c>
      <c r="F427" s="24">
        <v>9139.65</v>
      </c>
      <c r="G427" s="24">
        <f t="shared" si="7"/>
        <v>93.77847321978247</v>
      </c>
    </row>
    <row r="428" spans="1:7" ht="16.5" customHeight="1">
      <c r="A428" s="16"/>
      <c r="B428" s="16"/>
      <c r="C428" s="16" t="s">
        <v>316</v>
      </c>
      <c r="D428" s="17" t="s">
        <v>317</v>
      </c>
      <c r="E428" s="18" t="s">
        <v>679</v>
      </c>
      <c r="F428" s="24">
        <v>970.57</v>
      </c>
      <c r="G428" s="24">
        <f t="shared" si="7"/>
        <v>52.209252286175364</v>
      </c>
    </row>
    <row r="429" spans="1:7" ht="16.5" customHeight="1">
      <c r="A429" s="15"/>
      <c r="B429" s="16" t="s">
        <v>214</v>
      </c>
      <c r="C429" s="15"/>
      <c r="D429" s="17" t="s">
        <v>215</v>
      </c>
      <c r="E429" s="18" t="s">
        <v>218</v>
      </c>
      <c r="F429" s="24">
        <f>F430</f>
        <v>23173.42</v>
      </c>
      <c r="G429" s="24">
        <f t="shared" si="7"/>
        <v>93.5883849602197</v>
      </c>
    </row>
    <row r="430" spans="1:7" ht="16.5" customHeight="1">
      <c r="A430" s="16"/>
      <c r="B430" s="16"/>
      <c r="C430" s="16" t="s">
        <v>658</v>
      </c>
      <c r="D430" s="17" t="s">
        <v>659</v>
      </c>
      <c r="E430" s="18" t="s">
        <v>218</v>
      </c>
      <c r="F430" s="24">
        <v>23173.42</v>
      </c>
      <c r="G430" s="24">
        <f t="shared" si="7"/>
        <v>93.5883849602197</v>
      </c>
    </row>
    <row r="431" spans="1:7" ht="16.5" customHeight="1">
      <c r="A431" s="15"/>
      <c r="B431" s="16" t="s">
        <v>219</v>
      </c>
      <c r="C431" s="15"/>
      <c r="D431" s="17" t="s">
        <v>220</v>
      </c>
      <c r="E431" s="18" t="s">
        <v>680</v>
      </c>
      <c r="F431" s="24">
        <f>SUM(F432:F447)</f>
        <v>377421.82999999996</v>
      </c>
      <c r="G431" s="24">
        <f t="shared" si="7"/>
        <v>99.34427882173021</v>
      </c>
    </row>
    <row r="432" spans="1:7" ht="16.5" customHeight="1">
      <c r="A432" s="16"/>
      <c r="B432" s="16"/>
      <c r="C432" s="16" t="s">
        <v>407</v>
      </c>
      <c r="D432" s="17" t="s">
        <v>408</v>
      </c>
      <c r="E432" s="18" t="s">
        <v>681</v>
      </c>
      <c r="F432" s="24">
        <v>109.94</v>
      </c>
      <c r="G432" s="24">
        <f t="shared" si="7"/>
        <v>31.321937321937323</v>
      </c>
    </row>
    <row r="433" spans="1:7" ht="16.5" customHeight="1">
      <c r="A433" s="16"/>
      <c r="B433" s="16"/>
      <c r="C433" s="16" t="s">
        <v>304</v>
      </c>
      <c r="D433" s="17" t="s">
        <v>305</v>
      </c>
      <c r="E433" s="18" t="s">
        <v>682</v>
      </c>
      <c r="F433" s="24">
        <v>261816.34</v>
      </c>
      <c r="G433" s="24">
        <f t="shared" si="7"/>
        <v>99.97912712747879</v>
      </c>
    </row>
    <row r="434" spans="1:7" ht="16.5" customHeight="1">
      <c r="A434" s="16"/>
      <c r="B434" s="16"/>
      <c r="C434" s="16" t="s">
        <v>411</v>
      </c>
      <c r="D434" s="17" t="s">
        <v>412</v>
      </c>
      <c r="E434" s="18" t="s">
        <v>683</v>
      </c>
      <c r="F434" s="24">
        <v>21809.93</v>
      </c>
      <c r="G434" s="24">
        <f t="shared" si="7"/>
        <v>99.31209872045899</v>
      </c>
    </row>
    <row r="435" spans="1:7" ht="16.5" customHeight="1">
      <c r="A435" s="16"/>
      <c r="B435" s="16"/>
      <c r="C435" s="16" t="s">
        <v>307</v>
      </c>
      <c r="D435" s="17" t="s">
        <v>308</v>
      </c>
      <c r="E435" s="18" t="s">
        <v>684</v>
      </c>
      <c r="F435" s="24">
        <v>48394.25</v>
      </c>
      <c r="G435" s="24">
        <f t="shared" si="7"/>
        <v>99.34361785113109</v>
      </c>
    </row>
    <row r="436" spans="1:7" ht="16.5" customHeight="1">
      <c r="A436" s="16"/>
      <c r="B436" s="16"/>
      <c r="C436" s="16" t="s">
        <v>310</v>
      </c>
      <c r="D436" s="17" t="s">
        <v>311</v>
      </c>
      <c r="E436" s="18" t="s">
        <v>685</v>
      </c>
      <c r="F436" s="24">
        <v>4399.1</v>
      </c>
      <c r="G436" s="24">
        <f t="shared" si="7"/>
        <v>97.60594630574663</v>
      </c>
    </row>
    <row r="437" spans="1:7" ht="16.5" customHeight="1">
      <c r="A437" s="16"/>
      <c r="B437" s="16"/>
      <c r="C437" s="16" t="s">
        <v>313</v>
      </c>
      <c r="D437" s="17" t="s">
        <v>314</v>
      </c>
      <c r="E437" s="18" t="s">
        <v>686</v>
      </c>
      <c r="F437" s="24">
        <v>11766.69</v>
      </c>
      <c r="G437" s="24">
        <f t="shared" si="7"/>
        <v>99.92094089673913</v>
      </c>
    </row>
    <row r="438" spans="1:7" ht="16.5" customHeight="1">
      <c r="A438" s="16"/>
      <c r="B438" s="16"/>
      <c r="C438" s="16" t="s">
        <v>418</v>
      </c>
      <c r="D438" s="17" t="s">
        <v>419</v>
      </c>
      <c r="E438" s="18" t="s">
        <v>687</v>
      </c>
      <c r="F438" s="24">
        <v>6625.57</v>
      </c>
      <c r="G438" s="24">
        <f t="shared" si="7"/>
        <v>99.99351041352249</v>
      </c>
    </row>
    <row r="439" spans="1:7" ht="16.5" customHeight="1">
      <c r="A439" s="16"/>
      <c r="B439" s="16"/>
      <c r="C439" s="16" t="s">
        <v>421</v>
      </c>
      <c r="D439" s="17" t="s">
        <v>422</v>
      </c>
      <c r="E439" s="18" t="s">
        <v>688</v>
      </c>
      <c r="F439" s="24">
        <v>319</v>
      </c>
      <c r="G439" s="24">
        <f t="shared" si="7"/>
        <v>73.1651376146789</v>
      </c>
    </row>
    <row r="440" spans="1:7" ht="16.5" customHeight="1">
      <c r="A440" s="16"/>
      <c r="B440" s="16"/>
      <c r="C440" s="16" t="s">
        <v>316</v>
      </c>
      <c r="D440" s="17" t="s">
        <v>317</v>
      </c>
      <c r="E440" s="18" t="s">
        <v>689</v>
      </c>
      <c r="F440" s="24">
        <v>7696.49</v>
      </c>
      <c r="G440" s="24">
        <f t="shared" si="7"/>
        <v>96.08601747815231</v>
      </c>
    </row>
    <row r="441" spans="1:7" ht="30" customHeight="1">
      <c r="A441" s="16"/>
      <c r="B441" s="16"/>
      <c r="C441" s="16" t="s">
        <v>428</v>
      </c>
      <c r="D441" s="17" t="s">
        <v>429</v>
      </c>
      <c r="E441" s="18" t="s">
        <v>690</v>
      </c>
      <c r="F441" s="24">
        <v>1034.37</v>
      </c>
      <c r="G441" s="24">
        <f t="shared" si="7"/>
        <v>75.44638949671771</v>
      </c>
    </row>
    <row r="442" spans="1:7" ht="24.75" customHeight="1">
      <c r="A442" s="16"/>
      <c r="B442" s="16"/>
      <c r="C442" s="16" t="s">
        <v>431</v>
      </c>
      <c r="D442" s="17" t="s">
        <v>432</v>
      </c>
      <c r="E442" s="18" t="s">
        <v>691</v>
      </c>
      <c r="F442" s="24">
        <v>1624.42</v>
      </c>
      <c r="G442" s="24">
        <f t="shared" si="7"/>
        <v>86.77457264957265</v>
      </c>
    </row>
    <row r="443" spans="1:7" ht="16.5" customHeight="1">
      <c r="A443" s="16"/>
      <c r="B443" s="16"/>
      <c r="C443" s="16" t="s">
        <v>395</v>
      </c>
      <c r="D443" s="17" t="s">
        <v>396</v>
      </c>
      <c r="E443" s="18" t="s">
        <v>692</v>
      </c>
      <c r="F443" s="24">
        <v>4073.6</v>
      </c>
      <c r="G443" s="24">
        <f t="shared" si="7"/>
        <v>92.47673098751419</v>
      </c>
    </row>
    <row r="444" spans="1:7" ht="16.5" customHeight="1">
      <c r="A444" s="16"/>
      <c r="B444" s="16"/>
      <c r="C444" s="16" t="s">
        <v>292</v>
      </c>
      <c r="D444" s="17" t="s">
        <v>293</v>
      </c>
      <c r="E444" s="18" t="s">
        <v>693</v>
      </c>
      <c r="F444" s="24">
        <v>603</v>
      </c>
      <c r="G444" s="24">
        <f t="shared" si="7"/>
        <v>100</v>
      </c>
    </row>
    <row r="445" spans="1:7" ht="16.5" customHeight="1">
      <c r="A445" s="16"/>
      <c r="B445" s="16"/>
      <c r="C445" s="16" t="s">
        <v>437</v>
      </c>
      <c r="D445" s="17" t="s">
        <v>438</v>
      </c>
      <c r="E445" s="18" t="s">
        <v>694</v>
      </c>
      <c r="F445" s="24">
        <v>5743.13</v>
      </c>
      <c r="G445" s="24">
        <f t="shared" si="7"/>
        <v>97.45681316816562</v>
      </c>
    </row>
    <row r="446" spans="1:7" ht="16.5" customHeight="1">
      <c r="A446" s="16"/>
      <c r="B446" s="16"/>
      <c r="C446" s="16" t="s">
        <v>381</v>
      </c>
      <c r="D446" s="17" t="s">
        <v>382</v>
      </c>
      <c r="E446" s="18" t="s">
        <v>695</v>
      </c>
      <c r="F446" s="24"/>
      <c r="G446" s="24">
        <f t="shared" si="7"/>
        <v>0</v>
      </c>
    </row>
    <row r="447" spans="1:7" ht="24" customHeight="1">
      <c r="A447" s="16"/>
      <c r="B447" s="16"/>
      <c r="C447" s="16" t="s">
        <v>441</v>
      </c>
      <c r="D447" s="17" t="s">
        <v>442</v>
      </c>
      <c r="E447" s="18" t="s">
        <v>696</v>
      </c>
      <c r="F447" s="24">
        <v>1406</v>
      </c>
      <c r="G447" s="24">
        <f t="shared" si="7"/>
        <v>99.43422913719944</v>
      </c>
    </row>
    <row r="448" spans="1:7" ht="16.5" customHeight="1">
      <c r="A448" s="15"/>
      <c r="B448" s="16" t="s">
        <v>225</v>
      </c>
      <c r="C448" s="15"/>
      <c r="D448" s="17" t="s">
        <v>226</v>
      </c>
      <c r="E448" s="18" t="s">
        <v>697</v>
      </c>
      <c r="F448" s="24">
        <f>SUM(F449:F451)</f>
        <v>4961.5599999999995</v>
      </c>
      <c r="G448" s="24">
        <f t="shared" si="7"/>
        <v>67.67917064520529</v>
      </c>
    </row>
    <row r="449" spans="1:7" ht="16.5" customHeight="1">
      <c r="A449" s="16"/>
      <c r="B449" s="16"/>
      <c r="C449" s="16" t="s">
        <v>307</v>
      </c>
      <c r="D449" s="17" t="s">
        <v>308</v>
      </c>
      <c r="E449" s="18" t="s">
        <v>698</v>
      </c>
      <c r="F449" s="24">
        <v>762.56</v>
      </c>
      <c r="G449" s="24">
        <f t="shared" si="7"/>
        <v>61.39774557165862</v>
      </c>
    </row>
    <row r="450" spans="1:7" ht="16.5" customHeight="1">
      <c r="A450" s="16"/>
      <c r="B450" s="16"/>
      <c r="C450" s="16" t="s">
        <v>310</v>
      </c>
      <c r="D450" s="17" t="s">
        <v>311</v>
      </c>
      <c r="E450" s="18" t="s">
        <v>699</v>
      </c>
      <c r="F450" s="24"/>
      <c r="G450" s="24">
        <f t="shared" si="7"/>
        <v>0</v>
      </c>
    </row>
    <row r="451" spans="1:7" ht="16.5" customHeight="1">
      <c r="A451" s="16"/>
      <c r="B451" s="16"/>
      <c r="C451" s="16" t="s">
        <v>366</v>
      </c>
      <c r="D451" s="17" t="s">
        <v>367</v>
      </c>
      <c r="E451" s="18" t="s">
        <v>700</v>
      </c>
      <c r="F451" s="24">
        <v>4199</v>
      </c>
      <c r="G451" s="24">
        <f t="shared" si="7"/>
        <v>70.21739130434783</v>
      </c>
    </row>
    <row r="452" spans="1:7" ht="16.5" customHeight="1">
      <c r="A452" s="15"/>
      <c r="B452" s="16" t="s">
        <v>228</v>
      </c>
      <c r="C452" s="15"/>
      <c r="D452" s="17" t="s">
        <v>11</v>
      </c>
      <c r="E452" s="18" t="s">
        <v>701</v>
      </c>
      <c r="F452" s="24">
        <f>SUM(F453:F455)</f>
        <v>108568.67</v>
      </c>
      <c r="G452" s="24">
        <f t="shared" si="7"/>
        <v>99.85346001030094</v>
      </c>
    </row>
    <row r="453" spans="1:7" ht="16.5" customHeight="1">
      <c r="A453" s="16"/>
      <c r="B453" s="16"/>
      <c r="C453" s="16" t="s">
        <v>658</v>
      </c>
      <c r="D453" s="17" t="s">
        <v>659</v>
      </c>
      <c r="E453" s="18" t="s">
        <v>702</v>
      </c>
      <c r="F453" s="24">
        <v>85390</v>
      </c>
      <c r="G453" s="24">
        <f t="shared" si="7"/>
        <v>99.88302725464966</v>
      </c>
    </row>
    <row r="454" spans="1:7" ht="16.5" customHeight="1">
      <c r="A454" s="16"/>
      <c r="B454" s="16"/>
      <c r="C454" s="16" t="s">
        <v>313</v>
      </c>
      <c r="D454" s="17" t="s">
        <v>314</v>
      </c>
      <c r="E454" s="18" t="s">
        <v>703</v>
      </c>
      <c r="F454" s="24">
        <v>2035.03</v>
      </c>
      <c r="G454" s="24">
        <f t="shared" si="7"/>
        <v>97.60335731414868</v>
      </c>
    </row>
    <row r="455" spans="1:7" ht="16.5" customHeight="1">
      <c r="A455" s="16"/>
      <c r="B455" s="16"/>
      <c r="C455" s="16" t="s">
        <v>316</v>
      </c>
      <c r="D455" s="17" t="s">
        <v>317</v>
      </c>
      <c r="E455" s="18" t="s">
        <v>704</v>
      </c>
      <c r="F455" s="24">
        <v>21143.64</v>
      </c>
      <c r="G455" s="24">
        <f t="shared" si="7"/>
        <v>99.95575095731103</v>
      </c>
    </row>
    <row r="456" spans="1:7" ht="16.5" customHeight="1">
      <c r="A456" s="12" t="s">
        <v>232</v>
      </c>
      <c r="B456" s="12"/>
      <c r="C456" s="12"/>
      <c r="D456" s="13" t="s">
        <v>233</v>
      </c>
      <c r="E456" s="14" t="s">
        <v>705</v>
      </c>
      <c r="F456" s="25">
        <f>F457+F459</f>
        <v>49097.43</v>
      </c>
      <c r="G456" s="25">
        <f t="shared" si="7"/>
        <v>79.51515887668837</v>
      </c>
    </row>
    <row r="457" spans="1:7" ht="23.25" customHeight="1">
      <c r="A457" s="15"/>
      <c r="B457" s="16" t="s">
        <v>706</v>
      </c>
      <c r="C457" s="15"/>
      <c r="D457" s="17" t="s">
        <v>707</v>
      </c>
      <c r="E457" s="18" t="s">
        <v>708</v>
      </c>
      <c r="F457" s="24">
        <f>F458</f>
        <v>3108</v>
      </c>
      <c r="G457" s="24">
        <f t="shared" si="7"/>
        <v>93.86892177589851</v>
      </c>
    </row>
    <row r="458" spans="1:7" ht="16.5" customHeight="1">
      <c r="A458" s="16"/>
      <c r="B458" s="16"/>
      <c r="C458" s="16" t="s">
        <v>316</v>
      </c>
      <c r="D458" s="17" t="s">
        <v>317</v>
      </c>
      <c r="E458" s="18" t="s">
        <v>708</v>
      </c>
      <c r="F458" s="24">
        <v>3108</v>
      </c>
      <c r="G458" s="24">
        <f t="shared" si="7"/>
        <v>93.86892177589851</v>
      </c>
    </row>
    <row r="459" spans="1:7" ht="16.5" customHeight="1">
      <c r="A459" s="15"/>
      <c r="B459" s="16" t="s">
        <v>235</v>
      </c>
      <c r="C459" s="15"/>
      <c r="D459" s="17" t="s">
        <v>11</v>
      </c>
      <c r="E459" s="18" t="s">
        <v>709</v>
      </c>
      <c r="F459" s="24">
        <f>SUM(F460:F467)</f>
        <v>45989.43</v>
      </c>
      <c r="G459" s="24">
        <f t="shared" si="7"/>
        <v>78.70185676392573</v>
      </c>
    </row>
    <row r="460" spans="1:7" ht="16.5" customHeight="1">
      <c r="A460" s="16"/>
      <c r="B460" s="16"/>
      <c r="C460" s="16" t="s">
        <v>710</v>
      </c>
      <c r="D460" s="17" t="s">
        <v>659</v>
      </c>
      <c r="E460" s="18" t="s">
        <v>711</v>
      </c>
      <c r="F460" s="24">
        <v>4470.85</v>
      </c>
      <c r="G460" s="24">
        <f t="shared" si="7"/>
        <v>72.86261408083443</v>
      </c>
    </row>
    <row r="461" spans="1:7" ht="16.5" customHeight="1">
      <c r="A461" s="16"/>
      <c r="B461" s="16"/>
      <c r="C461" s="16" t="s">
        <v>712</v>
      </c>
      <c r="D461" s="17" t="s">
        <v>305</v>
      </c>
      <c r="E461" s="18" t="s">
        <v>713</v>
      </c>
      <c r="F461" s="24">
        <v>8485.44</v>
      </c>
      <c r="G461" s="24">
        <f t="shared" si="7"/>
        <v>99.9981144527199</v>
      </c>
    </row>
    <row r="462" spans="1:7" ht="16.5" customHeight="1">
      <c r="A462" s="16"/>
      <c r="B462" s="16"/>
      <c r="C462" s="16" t="s">
        <v>714</v>
      </c>
      <c r="D462" s="17" t="s">
        <v>308</v>
      </c>
      <c r="E462" s="18" t="s">
        <v>715</v>
      </c>
      <c r="F462" s="24">
        <v>1605.42</v>
      </c>
      <c r="G462" s="24">
        <f t="shared" si="7"/>
        <v>99.99501712862036</v>
      </c>
    </row>
    <row r="463" spans="1:7" ht="16.5" customHeight="1">
      <c r="A463" s="16"/>
      <c r="B463" s="16"/>
      <c r="C463" s="16" t="s">
        <v>716</v>
      </c>
      <c r="D463" s="17" t="s">
        <v>311</v>
      </c>
      <c r="E463" s="18" t="s">
        <v>717</v>
      </c>
      <c r="F463" s="24">
        <v>168.56</v>
      </c>
      <c r="G463" s="24">
        <f t="shared" si="7"/>
        <v>99.97627520759194</v>
      </c>
    </row>
    <row r="464" spans="1:7" ht="16.5" customHeight="1">
      <c r="A464" s="16"/>
      <c r="B464" s="16"/>
      <c r="C464" s="16" t="s">
        <v>718</v>
      </c>
      <c r="D464" s="17" t="s">
        <v>367</v>
      </c>
      <c r="E464" s="18" t="s">
        <v>719</v>
      </c>
      <c r="F464" s="24">
        <v>1193.35</v>
      </c>
      <c r="G464" s="24">
        <f t="shared" si="7"/>
        <v>27.491476225580534</v>
      </c>
    </row>
    <row r="465" spans="1:7" ht="16.5" customHeight="1">
      <c r="A465" s="16"/>
      <c r="B465" s="16"/>
      <c r="C465" s="16" t="s">
        <v>720</v>
      </c>
      <c r="D465" s="17" t="s">
        <v>314</v>
      </c>
      <c r="E465" s="18" t="s">
        <v>721</v>
      </c>
      <c r="F465" s="24">
        <v>667.48</v>
      </c>
      <c r="G465" s="24">
        <f t="shared" si="7"/>
        <v>28.832829373650107</v>
      </c>
    </row>
    <row r="466" spans="1:7" ht="16.5" customHeight="1">
      <c r="A466" s="16"/>
      <c r="B466" s="16"/>
      <c r="C466" s="16" t="s">
        <v>722</v>
      </c>
      <c r="D466" s="17" t="s">
        <v>317</v>
      </c>
      <c r="E466" s="18" t="s">
        <v>723</v>
      </c>
      <c r="F466" s="24">
        <v>27565.02</v>
      </c>
      <c r="G466" s="24">
        <f t="shared" si="7"/>
        <v>84.15900590776558</v>
      </c>
    </row>
    <row r="467" spans="1:7" ht="16.5" customHeight="1">
      <c r="A467" s="16"/>
      <c r="B467" s="16"/>
      <c r="C467" s="16" t="s">
        <v>724</v>
      </c>
      <c r="D467" s="17" t="s">
        <v>317</v>
      </c>
      <c r="E467" s="18" t="s">
        <v>241</v>
      </c>
      <c r="F467" s="24">
        <v>1833.31</v>
      </c>
      <c r="G467" s="24">
        <f t="shared" si="7"/>
        <v>69.70760456273764</v>
      </c>
    </row>
    <row r="468" spans="1:7" ht="16.5" customHeight="1">
      <c r="A468" s="12" t="s">
        <v>242</v>
      </c>
      <c r="B468" s="12"/>
      <c r="C468" s="12"/>
      <c r="D468" s="13" t="s">
        <v>243</v>
      </c>
      <c r="E468" s="14" t="s">
        <v>725</v>
      </c>
      <c r="F468" s="25">
        <f>F469+F478</f>
        <v>159215.48</v>
      </c>
      <c r="G468" s="25">
        <f t="shared" si="7"/>
        <v>95.70883777967468</v>
      </c>
    </row>
    <row r="469" spans="1:7" ht="16.5" customHeight="1">
      <c r="A469" s="15"/>
      <c r="B469" s="16" t="s">
        <v>726</v>
      </c>
      <c r="C469" s="15"/>
      <c r="D469" s="17" t="s">
        <v>727</v>
      </c>
      <c r="E469" s="18" t="s">
        <v>728</v>
      </c>
      <c r="F469" s="24">
        <f>SUM(F470:F477)</f>
        <v>111611.68000000001</v>
      </c>
      <c r="G469" s="24">
        <f t="shared" si="7"/>
        <v>98.01503442461711</v>
      </c>
    </row>
    <row r="470" spans="1:7" ht="16.5" customHeight="1">
      <c r="A470" s="16"/>
      <c r="B470" s="16"/>
      <c r="C470" s="16" t="s">
        <v>407</v>
      </c>
      <c r="D470" s="17" t="s">
        <v>408</v>
      </c>
      <c r="E470" s="18" t="s">
        <v>729</v>
      </c>
      <c r="F470" s="24">
        <v>4419.6</v>
      </c>
      <c r="G470" s="24">
        <f t="shared" si="7"/>
        <v>99.94572591587519</v>
      </c>
    </row>
    <row r="471" spans="1:7" ht="16.5" customHeight="1">
      <c r="A471" s="16"/>
      <c r="B471" s="16"/>
      <c r="C471" s="16" t="s">
        <v>304</v>
      </c>
      <c r="D471" s="17" t="s">
        <v>305</v>
      </c>
      <c r="E471" s="18" t="s">
        <v>730</v>
      </c>
      <c r="F471" s="24">
        <v>79030.4</v>
      </c>
      <c r="G471" s="24">
        <f t="shared" si="7"/>
        <v>98.4201546719137</v>
      </c>
    </row>
    <row r="472" spans="1:7" ht="16.5" customHeight="1">
      <c r="A472" s="16"/>
      <c r="B472" s="16"/>
      <c r="C472" s="16" t="s">
        <v>411</v>
      </c>
      <c r="D472" s="17" t="s">
        <v>412</v>
      </c>
      <c r="E472" s="18" t="s">
        <v>731</v>
      </c>
      <c r="F472" s="24">
        <v>3537.32</v>
      </c>
      <c r="G472" s="24">
        <f t="shared" si="7"/>
        <v>99.47469066366705</v>
      </c>
    </row>
    <row r="473" spans="1:7" ht="16.5" customHeight="1">
      <c r="A473" s="16"/>
      <c r="B473" s="16"/>
      <c r="C473" s="16" t="s">
        <v>307</v>
      </c>
      <c r="D473" s="17" t="s">
        <v>308</v>
      </c>
      <c r="E473" s="18" t="s">
        <v>732</v>
      </c>
      <c r="F473" s="24">
        <v>14924.28</v>
      </c>
      <c r="G473" s="24">
        <f t="shared" si="7"/>
        <v>97.17593436645396</v>
      </c>
    </row>
    <row r="474" spans="1:7" ht="16.5" customHeight="1">
      <c r="A474" s="16"/>
      <c r="B474" s="16"/>
      <c r="C474" s="16" t="s">
        <v>310</v>
      </c>
      <c r="D474" s="17" t="s">
        <v>311</v>
      </c>
      <c r="E474" s="18" t="s">
        <v>733</v>
      </c>
      <c r="F474" s="24">
        <v>610.42</v>
      </c>
      <c r="G474" s="24">
        <f t="shared" si="7"/>
        <v>75.36049382716048</v>
      </c>
    </row>
    <row r="475" spans="1:7" ht="16.5" customHeight="1">
      <c r="A475" s="16"/>
      <c r="B475" s="16"/>
      <c r="C475" s="16" t="s">
        <v>313</v>
      </c>
      <c r="D475" s="17" t="s">
        <v>314</v>
      </c>
      <c r="E475" s="18" t="s">
        <v>734</v>
      </c>
      <c r="F475" s="24">
        <v>6156.71</v>
      </c>
      <c r="G475" s="24">
        <f t="shared" si="7"/>
        <v>95.37893106119287</v>
      </c>
    </row>
    <row r="476" spans="1:7" ht="16.5" customHeight="1">
      <c r="A476" s="16"/>
      <c r="B476" s="16"/>
      <c r="C476" s="16" t="s">
        <v>316</v>
      </c>
      <c r="D476" s="17" t="s">
        <v>317</v>
      </c>
      <c r="E476" s="18" t="s">
        <v>735</v>
      </c>
      <c r="F476" s="24">
        <v>52.95</v>
      </c>
      <c r="G476" s="24">
        <f t="shared" si="7"/>
        <v>57.55434782608695</v>
      </c>
    </row>
    <row r="477" spans="1:7" ht="16.5" customHeight="1">
      <c r="A477" s="16"/>
      <c r="B477" s="16"/>
      <c r="C477" s="16" t="s">
        <v>437</v>
      </c>
      <c r="D477" s="17" t="s">
        <v>438</v>
      </c>
      <c r="E477" s="18" t="s">
        <v>736</v>
      </c>
      <c r="F477" s="24">
        <v>2880</v>
      </c>
      <c r="G477" s="24">
        <f t="shared" si="7"/>
        <v>100</v>
      </c>
    </row>
    <row r="478" spans="1:7" ht="16.5" customHeight="1">
      <c r="A478" s="15"/>
      <c r="B478" s="16" t="s">
        <v>245</v>
      </c>
      <c r="C478" s="15"/>
      <c r="D478" s="17" t="s">
        <v>246</v>
      </c>
      <c r="E478" s="18" t="s">
        <v>737</v>
      </c>
      <c r="F478" s="24">
        <f>SUM(F479:F480)</f>
        <v>47603.8</v>
      </c>
      <c r="G478" s="24">
        <f aca="true" t="shared" si="8" ref="G478:G533">F478*100/E478</f>
        <v>90.70500362028886</v>
      </c>
    </row>
    <row r="479" spans="1:7" ht="16.5" customHeight="1">
      <c r="A479" s="16"/>
      <c r="B479" s="16"/>
      <c r="C479" s="16" t="s">
        <v>738</v>
      </c>
      <c r="D479" s="17" t="s">
        <v>739</v>
      </c>
      <c r="E479" s="18" t="s">
        <v>740</v>
      </c>
      <c r="F479" s="24">
        <v>42923.8</v>
      </c>
      <c r="G479" s="24">
        <f t="shared" si="8"/>
        <v>99.18615398835382</v>
      </c>
    </row>
    <row r="480" spans="1:7" ht="16.5" customHeight="1">
      <c r="A480" s="16"/>
      <c r="B480" s="16"/>
      <c r="C480" s="16" t="s">
        <v>741</v>
      </c>
      <c r="D480" s="17" t="s">
        <v>742</v>
      </c>
      <c r="E480" s="18" t="s">
        <v>743</v>
      </c>
      <c r="F480" s="24">
        <v>4680</v>
      </c>
      <c r="G480" s="24">
        <f t="shared" si="8"/>
        <v>50.83641103628069</v>
      </c>
    </row>
    <row r="481" spans="1:7" ht="16.5" customHeight="1">
      <c r="A481" s="12" t="s">
        <v>247</v>
      </c>
      <c r="B481" s="12"/>
      <c r="C481" s="12"/>
      <c r="D481" s="13" t="s">
        <v>248</v>
      </c>
      <c r="E481" s="14" t="s">
        <v>744</v>
      </c>
      <c r="F481" s="25">
        <f>F482+F484+F487+F493+F498+F503+F506</f>
        <v>1731265.46</v>
      </c>
      <c r="G481" s="25">
        <f t="shared" si="8"/>
        <v>89.94684857631971</v>
      </c>
    </row>
    <row r="482" spans="1:7" ht="16.5" customHeight="1">
      <c r="A482" s="15"/>
      <c r="B482" s="16" t="s">
        <v>745</v>
      </c>
      <c r="C482" s="15"/>
      <c r="D482" s="17" t="s">
        <v>746</v>
      </c>
      <c r="E482" s="18" t="s">
        <v>477</v>
      </c>
      <c r="F482" s="24">
        <f>F483</f>
        <v>4421.01</v>
      </c>
      <c r="G482" s="24">
        <f t="shared" si="8"/>
        <v>29.4734</v>
      </c>
    </row>
    <row r="483" spans="1:7" ht="38.25" customHeight="1">
      <c r="A483" s="16"/>
      <c r="B483" s="16"/>
      <c r="C483" s="16" t="s">
        <v>747</v>
      </c>
      <c r="D483" s="17" t="s">
        <v>748</v>
      </c>
      <c r="E483" s="18" t="s">
        <v>477</v>
      </c>
      <c r="F483" s="24">
        <v>4421.01</v>
      </c>
      <c r="G483" s="24">
        <f t="shared" si="8"/>
        <v>29.4734</v>
      </c>
    </row>
    <row r="484" spans="1:7" ht="16.5" customHeight="1">
      <c r="A484" s="15"/>
      <c r="B484" s="16" t="s">
        <v>749</v>
      </c>
      <c r="C484" s="15"/>
      <c r="D484" s="17" t="s">
        <v>750</v>
      </c>
      <c r="E484" s="18" t="s">
        <v>751</v>
      </c>
      <c r="F484" s="24">
        <f>F485+F486</f>
        <v>94304.97</v>
      </c>
      <c r="G484" s="24">
        <f t="shared" si="8"/>
        <v>83.66897047341898</v>
      </c>
    </row>
    <row r="485" spans="1:7" ht="27" customHeight="1">
      <c r="A485" s="16"/>
      <c r="B485" s="16"/>
      <c r="C485" s="16" t="s">
        <v>313</v>
      </c>
      <c r="D485" s="17" t="s">
        <v>916</v>
      </c>
      <c r="E485" s="18" t="s">
        <v>752</v>
      </c>
      <c r="F485" s="24">
        <v>23495.89</v>
      </c>
      <c r="G485" s="24">
        <f t="shared" si="8"/>
        <v>71.27093760427094</v>
      </c>
    </row>
    <row r="486" spans="1:7" ht="25.5" customHeight="1">
      <c r="A486" s="16"/>
      <c r="B486" s="16"/>
      <c r="C486" s="16" t="s">
        <v>316</v>
      </c>
      <c r="D486" s="17" t="s">
        <v>917</v>
      </c>
      <c r="E486" s="18" t="s">
        <v>753</v>
      </c>
      <c r="F486" s="24">
        <v>70809.08</v>
      </c>
      <c r="G486" s="24">
        <f t="shared" si="8"/>
        <v>88.79438209292118</v>
      </c>
    </row>
    <row r="487" spans="1:7" ht="16.5" customHeight="1">
      <c r="A487" s="15"/>
      <c r="B487" s="16" t="s">
        <v>754</v>
      </c>
      <c r="C487" s="15"/>
      <c r="D487" s="17" t="s">
        <v>755</v>
      </c>
      <c r="E487" s="18" t="s">
        <v>756</v>
      </c>
      <c r="F487" s="24">
        <f>SUM(F488:F492)</f>
        <v>168361.28999999998</v>
      </c>
      <c r="G487" s="24">
        <f t="shared" si="8"/>
        <v>85.39322884966522</v>
      </c>
    </row>
    <row r="488" spans="1:7" ht="16.5" customHeight="1">
      <c r="A488" s="16"/>
      <c r="B488" s="16"/>
      <c r="C488" s="16" t="s">
        <v>366</v>
      </c>
      <c r="D488" s="17" t="s">
        <v>367</v>
      </c>
      <c r="E488" s="18" t="s">
        <v>757</v>
      </c>
      <c r="F488" s="24"/>
      <c r="G488" s="24">
        <f t="shared" si="8"/>
        <v>0</v>
      </c>
    </row>
    <row r="489" spans="1:7" ht="16.5" customHeight="1">
      <c r="A489" s="16"/>
      <c r="B489" s="16"/>
      <c r="C489" s="16" t="s">
        <v>313</v>
      </c>
      <c r="D489" s="17" t="s">
        <v>314</v>
      </c>
      <c r="E489" s="18" t="s">
        <v>758</v>
      </c>
      <c r="F489" s="24">
        <v>29848.09</v>
      </c>
      <c r="G489" s="24">
        <f t="shared" si="8"/>
        <v>92.98470404984424</v>
      </c>
    </row>
    <row r="490" spans="1:7" ht="16.5" customHeight="1">
      <c r="A490" s="16"/>
      <c r="B490" s="16"/>
      <c r="C490" s="16" t="s">
        <v>418</v>
      </c>
      <c r="D490" s="17" t="s">
        <v>419</v>
      </c>
      <c r="E490" s="18" t="s">
        <v>101</v>
      </c>
      <c r="F490" s="24">
        <v>2250.1</v>
      </c>
      <c r="G490" s="24">
        <f t="shared" si="8"/>
        <v>45.002</v>
      </c>
    </row>
    <row r="491" spans="1:7" ht="16.5" customHeight="1">
      <c r="A491" s="16"/>
      <c r="B491" s="16"/>
      <c r="C491" s="16" t="s">
        <v>316</v>
      </c>
      <c r="D491" s="17" t="s">
        <v>317</v>
      </c>
      <c r="E491" s="18" t="s">
        <v>759</v>
      </c>
      <c r="F491" s="24">
        <v>121963.11</v>
      </c>
      <c r="G491" s="24">
        <f t="shared" si="8"/>
        <v>89.41576979472141</v>
      </c>
    </row>
    <row r="492" spans="1:7" ht="16.5" customHeight="1">
      <c r="A492" s="16"/>
      <c r="B492" s="16"/>
      <c r="C492" s="16" t="s">
        <v>297</v>
      </c>
      <c r="D492" s="17" t="s">
        <v>298</v>
      </c>
      <c r="E492" s="18" t="s">
        <v>760</v>
      </c>
      <c r="F492" s="24">
        <v>14299.99</v>
      </c>
      <c r="G492" s="24">
        <f t="shared" si="8"/>
        <v>62.173869565217394</v>
      </c>
    </row>
    <row r="493" spans="1:7" ht="16.5" customHeight="1">
      <c r="A493" s="15"/>
      <c r="B493" s="16" t="s">
        <v>761</v>
      </c>
      <c r="C493" s="15"/>
      <c r="D493" s="17" t="s">
        <v>762</v>
      </c>
      <c r="E493" s="18" t="s">
        <v>763</v>
      </c>
      <c r="F493" s="24">
        <f>SUM(F494:F497)</f>
        <v>13018.02</v>
      </c>
      <c r="G493" s="24">
        <f t="shared" si="8"/>
        <v>22.63255619882126</v>
      </c>
    </row>
    <row r="494" spans="1:7" ht="16.5" customHeight="1">
      <c r="A494" s="16"/>
      <c r="B494" s="16"/>
      <c r="C494" s="16" t="s">
        <v>313</v>
      </c>
      <c r="D494" s="17" t="s">
        <v>314</v>
      </c>
      <c r="E494" s="18" t="s">
        <v>764</v>
      </c>
      <c r="F494" s="24">
        <v>3233.18</v>
      </c>
      <c r="G494" s="24">
        <f t="shared" si="8"/>
        <v>76.07482352941176</v>
      </c>
    </row>
    <row r="495" spans="1:7" ht="16.5" customHeight="1">
      <c r="A495" s="16"/>
      <c r="B495" s="16"/>
      <c r="C495" s="16" t="s">
        <v>316</v>
      </c>
      <c r="D495" s="17" t="s">
        <v>317</v>
      </c>
      <c r="E495" s="18" t="s">
        <v>765</v>
      </c>
      <c r="F495" s="24">
        <v>3468.84</v>
      </c>
      <c r="G495" s="24">
        <f t="shared" si="8"/>
        <v>78.83727272727273</v>
      </c>
    </row>
    <row r="496" spans="1:7" ht="16.5" customHeight="1">
      <c r="A496" s="16"/>
      <c r="B496" s="16"/>
      <c r="C496" s="16" t="s">
        <v>292</v>
      </c>
      <c r="D496" s="17" t="s">
        <v>293</v>
      </c>
      <c r="E496" s="18" t="s">
        <v>766</v>
      </c>
      <c r="F496" s="24">
        <v>6316</v>
      </c>
      <c r="G496" s="24">
        <f t="shared" si="8"/>
        <v>98.6875</v>
      </c>
    </row>
    <row r="497" spans="1:7" ht="48.75" customHeight="1">
      <c r="A497" s="16"/>
      <c r="B497" s="16"/>
      <c r="C497" s="16" t="s">
        <v>767</v>
      </c>
      <c r="D497" s="17" t="s">
        <v>768</v>
      </c>
      <c r="E497" s="18" t="s">
        <v>769</v>
      </c>
      <c r="F497" s="24"/>
      <c r="G497" s="24">
        <f t="shared" si="8"/>
        <v>0</v>
      </c>
    </row>
    <row r="498" spans="1:7" ht="16.5" customHeight="1">
      <c r="A498" s="15"/>
      <c r="B498" s="16" t="s">
        <v>770</v>
      </c>
      <c r="C498" s="15"/>
      <c r="D498" s="17" t="s">
        <v>771</v>
      </c>
      <c r="E498" s="18" t="s">
        <v>772</v>
      </c>
      <c r="F498" s="24">
        <f>SUM(F499:F502)</f>
        <v>291628.97000000003</v>
      </c>
      <c r="G498" s="24">
        <f t="shared" si="8"/>
        <v>91.03732596616096</v>
      </c>
    </row>
    <row r="499" spans="1:7" ht="16.5" customHeight="1">
      <c r="A499" s="16"/>
      <c r="B499" s="16"/>
      <c r="C499" s="16" t="s">
        <v>313</v>
      </c>
      <c r="D499" s="17" t="s">
        <v>314</v>
      </c>
      <c r="E499" s="18" t="s">
        <v>773</v>
      </c>
      <c r="F499" s="24"/>
      <c r="G499" s="24">
        <f t="shared" si="8"/>
        <v>0</v>
      </c>
    </row>
    <row r="500" spans="1:7" ht="16.5" customHeight="1">
      <c r="A500" s="16"/>
      <c r="B500" s="16"/>
      <c r="C500" s="16" t="s">
        <v>418</v>
      </c>
      <c r="D500" s="17" t="s">
        <v>419</v>
      </c>
      <c r="E500" s="18" t="s">
        <v>774</v>
      </c>
      <c r="F500" s="24">
        <v>215821.44</v>
      </c>
      <c r="G500" s="24">
        <f t="shared" si="8"/>
        <v>98.50362391602008</v>
      </c>
    </row>
    <row r="501" spans="1:7" ht="16.5" customHeight="1">
      <c r="A501" s="16"/>
      <c r="B501" s="16"/>
      <c r="C501" s="16" t="s">
        <v>337</v>
      </c>
      <c r="D501" s="17" t="s">
        <v>338</v>
      </c>
      <c r="E501" s="18" t="s">
        <v>775</v>
      </c>
      <c r="F501" s="24">
        <v>67786.46</v>
      </c>
      <c r="G501" s="24">
        <f t="shared" si="8"/>
        <v>92.10116847826089</v>
      </c>
    </row>
    <row r="502" spans="1:7" ht="16.5" customHeight="1">
      <c r="A502" s="16"/>
      <c r="B502" s="16"/>
      <c r="C502" s="16" t="s">
        <v>316</v>
      </c>
      <c r="D502" s="17" t="s">
        <v>317</v>
      </c>
      <c r="E502" s="18" t="s">
        <v>776</v>
      </c>
      <c r="F502" s="24">
        <v>8021.07</v>
      </c>
      <c r="G502" s="24">
        <f t="shared" si="8"/>
        <v>31.455176470588235</v>
      </c>
    </row>
    <row r="503" spans="1:7" ht="16.5" customHeight="1">
      <c r="A503" s="15"/>
      <c r="B503" s="16" t="s">
        <v>250</v>
      </c>
      <c r="C503" s="15"/>
      <c r="D503" s="17" t="s">
        <v>251</v>
      </c>
      <c r="E503" s="18" t="s">
        <v>777</v>
      </c>
      <c r="F503" s="24">
        <f>SUM(F504:F505)</f>
        <v>1044274</v>
      </c>
      <c r="G503" s="24">
        <f t="shared" si="8"/>
        <v>96.75707929589706</v>
      </c>
    </row>
    <row r="504" spans="1:7" ht="27.75" customHeight="1">
      <c r="A504" s="16"/>
      <c r="B504" s="16"/>
      <c r="C504" s="16" t="s">
        <v>778</v>
      </c>
      <c r="D504" s="17" t="s">
        <v>779</v>
      </c>
      <c r="E504" s="18" t="s">
        <v>780</v>
      </c>
      <c r="F504" s="24">
        <v>934274</v>
      </c>
      <c r="G504" s="24">
        <f t="shared" si="8"/>
        <v>100</v>
      </c>
    </row>
    <row r="505" spans="1:7" ht="38.25" customHeight="1">
      <c r="A505" s="16"/>
      <c r="B505" s="16"/>
      <c r="C505" s="16" t="s">
        <v>781</v>
      </c>
      <c r="D505" s="17" t="s">
        <v>782</v>
      </c>
      <c r="E505" s="18" t="s">
        <v>783</v>
      </c>
      <c r="F505" s="24">
        <v>110000</v>
      </c>
      <c r="G505" s="24">
        <f t="shared" si="8"/>
        <v>75.86206896551724</v>
      </c>
    </row>
    <row r="506" spans="1:7" ht="16.5" customHeight="1">
      <c r="A506" s="15"/>
      <c r="B506" s="16" t="s">
        <v>266</v>
      </c>
      <c r="C506" s="15"/>
      <c r="D506" s="17" t="s">
        <v>11</v>
      </c>
      <c r="E506" s="18" t="s">
        <v>784</v>
      </c>
      <c r="F506" s="24">
        <f>SUM(F507:F514)</f>
        <v>115257.20000000001</v>
      </c>
      <c r="G506" s="24">
        <f t="shared" si="8"/>
        <v>80.73493975903615</v>
      </c>
    </row>
    <row r="507" spans="1:7" ht="16.5" customHeight="1">
      <c r="A507" s="16"/>
      <c r="B507" s="16"/>
      <c r="C507" s="16" t="s">
        <v>307</v>
      </c>
      <c r="D507" s="17" t="s">
        <v>308</v>
      </c>
      <c r="E507" s="18" t="s">
        <v>440</v>
      </c>
      <c r="F507" s="24">
        <v>82.08</v>
      </c>
      <c r="G507" s="24">
        <f t="shared" si="8"/>
        <v>20.52</v>
      </c>
    </row>
    <row r="508" spans="1:7" ht="16.5" customHeight="1">
      <c r="A508" s="16"/>
      <c r="B508" s="16"/>
      <c r="C508" s="16" t="s">
        <v>310</v>
      </c>
      <c r="D508" s="17" t="s">
        <v>311</v>
      </c>
      <c r="E508" s="18" t="s">
        <v>785</v>
      </c>
      <c r="F508" s="24"/>
      <c r="G508" s="24">
        <f t="shared" si="8"/>
        <v>0</v>
      </c>
    </row>
    <row r="509" spans="1:7" ht="16.5" customHeight="1">
      <c r="A509" s="16"/>
      <c r="B509" s="16"/>
      <c r="C509" s="16" t="s">
        <v>366</v>
      </c>
      <c r="D509" s="17" t="s">
        <v>367</v>
      </c>
      <c r="E509" s="18" t="s">
        <v>786</v>
      </c>
      <c r="F509" s="24">
        <v>1140</v>
      </c>
      <c r="G509" s="24">
        <f t="shared" si="8"/>
        <v>51.81818181818182</v>
      </c>
    </row>
    <row r="510" spans="1:7" ht="16.5" customHeight="1">
      <c r="A510" s="16"/>
      <c r="B510" s="16"/>
      <c r="C510" s="16" t="s">
        <v>313</v>
      </c>
      <c r="D510" s="17" t="s">
        <v>314</v>
      </c>
      <c r="E510" s="18" t="s">
        <v>787</v>
      </c>
      <c r="F510" s="24">
        <v>4412.12</v>
      </c>
      <c r="G510" s="24">
        <f t="shared" si="8"/>
        <v>55.1515</v>
      </c>
    </row>
    <row r="511" spans="1:7" ht="16.5" customHeight="1">
      <c r="A511" s="16"/>
      <c r="B511" s="16"/>
      <c r="C511" s="16" t="s">
        <v>418</v>
      </c>
      <c r="D511" s="17" t="s">
        <v>419</v>
      </c>
      <c r="E511" s="18" t="s">
        <v>788</v>
      </c>
      <c r="F511" s="24">
        <v>58309.77</v>
      </c>
      <c r="G511" s="24">
        <f t="shared" si="8"/>
        <v>84.01984149855907</v>
      </c>
    </row>
    <row r="512" spans="1:7" ht="16.5" customHeight="1">
      <c r="A512" s="16"/>
      <c r="B512" s="16"/>
      <c r="C512" s="16" t="s">
        <v>337</v>
      </c>
      <c r="D512" s="17" t="s">
        <v>338</v>
      </c>
      <c r="E512" s="18" t="s">
        <v>125</v>
      </c>
      <c r="F512" s="24">
        <v>2025</v>
      </c>
      <c r="G512" s="24">
        <f t="shared" si="8"/>
        <v>43.54838709677419</v>
      </c>
    </row>
    <row r="513" spans="1:7" ht="16.5" customHeight="1">
      <c r="A513" s="16"/>
      <c r="B513" s="16"/>
      <c r="C513" s="16" t="s">
        <v>316</v>
      </c>
      <c r="D513" s="17" t="s">
        <v>317</v>
      </c>
      <c r="E513" s="18" t="s">
        <v>789</v>
      </c>
      <c r="F513" s="24">
        <v>16714.27</v>
      </c>
      <c r="G513" s="24">
        <f t="shared" si="8"/>
        <v>81.73237163814181</v>
      </c>
    </row>
    <row r="514" spans="1:7" ht="16.5" customHeight="1">
      <c r="A514" s="16"/>
      <c r="B514" s="16"/>
      <c r="C514" s="16" t="s">
        <v>292</v>
      </c>
      <c r="D514" s="17" t="s">
        <v>293</v>
      </c>
      <c r="E514" s="18" t="s">
        <v>790</v>
      </c>
      <c r="F514" s="24">
        <v>32573.96</v>
      </c>
      <c r="G514" s="24">
        <f t="shared" si="8"/>
        <v>86.63287234042554</v>
      </c>
    </row>
    <row r="515" spans="1:7" ht="16.5" customHeight="1">
      <c r="A515" s="12" t="s">
        <v>270</v>
      </c>
      <c r="B515" s="12"/>
      <c r="C515" s="12"/>
      <c r="D515" s="13" t="s">
        <v>271</v>
      </c>
      <c r="E515" s="14" t="s">
        <v>791</v>
      </c>
      <c r="F515" s="25">
        <f>F516+F519+F521+F523</f>
        <v>2267124.02</v>
      </c>
      <c r="G515" s="25">
        <f t="shared" si="8"/>
        <v>83.5664373967917</v>
      </c>
    </row>
    <row r="516" spans="1:7" ht="16.5" customHeight="1">
      <c r="A516" s="15"/>
      <c r="B516" s="16" t="s">
        <v>792</v>
      </c>
      <c r="C516" s="15"/>
      <c r="D516" s="17" t="s">
        <v>793</v>
      </c>
      <c r="E516" s="18" t="s">
        <v>794</v>
      </c>
      <c r="F516" s="24">
        <f>F517+F518</f>
        <v>992732</v>
      </c>
      <c r="G516" s="24">
        <f t="shared" si="8"/>
        <v>91.87700890605376</v>
      </c>
    </row>
    <row r="517" spans="1:7" ht="24.75" customHeight="1">
      <c r="A517" s="16"/>
      <c r="B517" s="16"/>
      <c r="C517" s="16" t="s">
        <v>795</v>
      </c>
      <c r="D517" s="17" t="s">
        <v>796</v>
      </c>
      <c r="E517" s="18" t="s">
        <v>797</v>
      </c>
      <c r="F517" s="24">
        <v>702795</v>
      </c>
      <c r="G517" s="24">
        <f t="shared" si="8"/>
        <v>100</v>
      </c>
    </row>
    <row r="518" spans="1:7" ht="48.75" customHeight="1">
      <c r="A518" s="16"/>
      <c r="B518" s="16"/>
      <c r="C518" s="16" t="s">
        <v>798</v>
      </c>
      <c r="D518" s="17" t="s">
        <v>799</v>
      </c>
      <c r="E518" s="18" t="s">
        <v>800</v>
      </c>
      <c r="F518" s="24">
        <v>289937</v>
      </c>
      <c r="G518" s="24">
        <f t="shared" si="8"/>
        <v>76.76261430848332</v>
      </c>
    </row>
    <row r="519" spans="1:7" ht="16.5" customHeight="1">
      <c r="A519" s="15"/>
      <c r="B519" s="16" t="s">
        <v>801</v>
      </c>
      <c r="C519" s="15"/>
      <c r="D519" s="17" t="s">
        <v>802</v>
      </c>
      <c r="E519" s="18" t="s">
        <v>803</v>
      </c>
      <c r="F519" s="24">
        <f>F520</f>
        <v>153808</v>
      </c>
      <c r="G519" s="24">
        <f t="shared" si="8"/>
        <v>100</v>
      </c>
    </row>
    <row r="520" spans="1:7" ht="28.5" customHeight="1">
      <c r="A520" s="16"/>
      <c r="B520" s="16"/>
      <c r="C520" s="16" t="s">
        <v>795</v>
      </c>
      <c r="D520" s="17" t="s">
        <v>796</v>
      </c>
      <c r="E520" s="18" t="s">
        <v>803</v>
      </c>
      <c r="F520" s="24">
        <v>153808</v>
      </c>
      <c r="G520" s="24">
        <f t="shared" si="8"/>
        <v>100</v>
      </c>
    </row>
    <row r="521" spans="1:7" ht="16.5" customHeight="1">
      <c r="A521" s="15"/>
      <c r="B521" s="16" t="s">
        <v>804</v>
      </c>
      <c r="C521" s="15"/>
      <c r="D521" s="17" t="s">
        <v>805</v>
      </c>
      <c r="E521" s="18" t="s">
        <v>149</v>
      </c>
      <c r="F521" s="24">
        <f>F522</f>
        <v>9980</v>
      </c>
      <c r="G521" s="24">
        <f t="shared" si="8"/>
        <v>99.8</v>
      </c>
    </row>
    <row r="522" spans="1:7" ht="16.5" customHeight="1">
      <c r="A522" s="16"/>
      <c r="B522" s="16"/>
      <c r="C522" s="16" t="s">
        <v>316</v>
      </c>
      <c r="D522" s="17" t="s">
        <v>317</v>
      </c>
      <c r="E522" s="18" t="s">
        <v>149</v>
      </c>
      <c r="F522" s="24">
        <v>9980</v>
      </c>
      <c r="G522" s="24">
        <f t="shared" si="8"/>
        <v>99.8</v>
      </c>
    </row>
    <row r="523" spans="1:7" ht="16.5" customHeight="1">
      <c r="A523" s="15"/>
      <c r="B523" s="16" t="s">
        <v>273</v>
      </c>
      <c r="C523" s="15"/>
      <c r="D523" s="17" t="s">
        <v>11</v>
      </c>
      <c r="E523" s="18" t="s">
        <v>806</v>
      </c>
      <c r="F523" s="24">
        <f>SUM(F524:F530)</f>
        <v>1110604.02</v>
      </c>
      <c r="G523" s="24">
        <f t="shared" si="8"/>
        <v>75.6206900073605</v>
      </c>
    </row>
    <row r="524" spans="1:7" ht="24" customHeight="1">
      <c r="A524" s="16"/>
      <c r="B524" s="16"/>
      <c r="C524" s="16" t="s">
        <v>366</v>
      </c>
      <c r="D524" s="17" t="s">
        <v>924</v>
      </c>
      <c r="E524" s="18" t="s">
        <v>807</v>
      </c>
      <c r="F524" s="24">
        <v>584</v>
      </c>
      <c r="G524" s="24">
        <f t="shared" si="8"/>
        <v>100</v>
      </c>
    </row>
    <row r="525" spans="1:7" ht="24" customHeight="1">
      <c r="A525" s="16"/>
      <c r="B525" s="16"/>
      <c r="C525" s="16" t="s">
        <v>313</v>
      </c>
      <c r="D525" s="17" t="s">
        <v>923</v>
      </c>
      <c r="E525" s="18" t="s">
        <v>808</v>
      </c>
      <c r="F525" s="24">
        <v>28687.23</v>
      </c>
      <c r="G525" s="24">
        <f t="shared" si="8"/>
        <v>69.53974256417715</v>
      </c>
    </row>
    <row r="526" spans="1:7" ht="23.25" customHeight="1">
      <c r="A526" s="16"/>
      <c r="B526" s="16"/>
      <c r="C526" s="16" t="s">
        <v>418</v>
      </c>
      <c r="D526" s="17" t="s">
        <v>922</v>
      </c>
      <c r="E526" s="18" t="s">
        <v>809</v>
      </c>
      <c r="F526" s="24">
        <v>874</v>
      </c>
      <c r="G526" s="24">
        <f t="shared" si="8"/>
        <v>100</v>
      </c>
    </row>
    <row r="527" spans="1:7" ht="27" customHeight="1">
      <c r="A527" s="16"/>
      <c r="B527" s="16"/>
      <c r="C527" s="16" t="s">
        <v>316</v>
      </c>
      <c r="D527" s="17" t="s">
        <v>918</v>
      </c>
      <c r="E527" s="18" t="s">
        <v>810</v>
      </c>
      <c r="F527" s="24">
        <v>27818.88</v>
      </c>
      <c r="G527" s="24">
        <f t="shared" si="8"/>
        <v>75.33683583382982</v>
      </c>
    </row>
    <row r="528" spans="1:7" ht="16.5" customHeight="1">
      <c r="A528" s="16"/>
      <c r="B528" s="16"/>
      <c r="C528" s="16" t="s">
        <v>297</v>
      </c>
      <c r="D528" s="17" t="s">
        <v>298</v>
      </c>
      <c r="E528" s="18" t="s">
        <v>811</v>
      </c>
      <c r="F528" s="24">
        <v>488951.91</v>
      </c>
      <c r="G528" s="24">
        <f t="shared" si="8"/>
        <v>59.619993074133596</v>
      </c>
    </row>
    <row r="529" spans="1:7" ht="16.5" customHeight="1">
      <c r="A529" s="16"/>
      <c r="B529" s="16"/>
      <c r="C529" s="16" t="s">
        <v>385</v>
      </c>
      <c r="D529" s="17" t="s">
        <v>298</v>
      </c>
      <c r="E529" s="18" t="s">
        <v>812</v>
      </c>
      <c r="F529" s="24">
        <v>370739.04</v>
      </c>
      <c r="G529" s="24">
        <f t="shared" si="8"/>
        <v>99.98355987055017</v>
      </c>
    </row>
    <row r="530" spans="1:7" ht="16.5" customHeight="1">
      <c r="A530" s="16"/>
      <c r="B530" s="16"/>
      <c r="C530" s="16" t="s">
        <v>387</v>
      </c>
      <c r="D530" s="17" t="s">
        <v>298</v>
      </c>
      <c r="E530" s="18" t="s">
        <v>813</v>
      </c>
      <c r="F530" s="24">
        <v>192948.96</v>
      </c>
      <c r="G530" s="24">
        <f t="shared" si="8"/>
        <v>97.39977788995456</v>
      </c>
    </row>
    <row r="531" spans="1:7" ht="16.5" customHeight="1">
      <c r="A531" s="12" t="s">
        <v>814</v>
      </c>
      <c r="B531" s="12"/>
      <c r="C531" s="12"/>
      <c r="D531" s="13" t="s">
        <v>815</v>
      </c>
      <c r="E531" s="14" t="s">
        <v>816</v>
      </c>
      <c r="F531" s="25">
        <f>F532</f>
        <v>515738.63</v>
      </c>
      <c r="G531" s="25">
        <f t="shared" si="8"/>
        <v>90.611291390903</v>
      </c>
    </row>
    <row r="532" spans="1:7" ht="16.5" customHeight="1">
      <c r="A532" s="15"/>
      <c r="B532" s="16" t="s">
        <v>817</v>
      </c>
      <c r="C532" s="15"/>
      <c r="D532" s="17" t="s">
        <v>11</v>
      </c>
      <c r="E532" s="18" t="s">
        <v>816</v>
      </c>
      <c r="F532" s="24">
        <f>SUM(F533:F540)</f>
        <v>515738.63</v>
      </c>
      <c r="G532" s="24">
        <f t="shared" si="8"/>
        <v>90.611291390903</v>
      </c>
    </row>
    <row r="533" spans="1:7" ht="37.5" customHeight="1">
      <c r="A533" s="16"/>
      <c r="B533" s="16"/>
      <c r="C533" s="16" t="s">
        <v>607</v>
      </c>
      <c r="D533" s="17" t="s">
        <v>608</v>
      </c>
      <c r="E533" s="18" t="s">
        <v>818</v>
      </c>
      <c r="F533" s="24">
        <v>35000</v>
      </c>
      <c r="G533" s="24">
        <f t="shared" si="8"/>
        <v>100</v>
      </c>
    </row>
    <row r="534" spans="1:7" ht="27" customHeight="1">
      <c r="A534" s="16"/>
      <c r="B534" s="16"/>
      <c r="C534" s="16" t="s">
        <v>819</v>
      </c>
      <c r="D534" s="17" t="s">
        <v>820</v>
      </c>
      <c r="E534" s="18" t="s">
        <v>667</v>
      </c>
      <c r="F534" s="24">
        <v>1800</v>
      </c>
      <c r="G534" s="24">
        <f aca="true" t="shared" si="9" ref="G534:G541">F534*100/E534</f>
        <v>94.73684210526316</v>
      </c>
    </row>
    <row r="535" spans="1:7" ht="16.5" customHeight="1">
      <c r="A535" s="16"/>
      <c r="B535" s="16"/>
      <c r="C535" s="16" t="s">
        <v>821</v>
      </c>
      <c r="D535" s="17" t="s">
        <v>822</v>
      </c>
      <c r="E535" s="18" t="s">
        <v>823</v>
      </c>
      <c r="F535" s="24">
        <v>3600</v>
      </c>
      <c r="G535" s="24">
        <f t="shared" si="9"/>
        <v>100</v>
      </c>
    </row>
    <row r="536" spans="1:7" ht="27" customHeight="1">
      <c r="A536" s="16"/>
      <c r="B536" s="16"/>
      <c r="C536" s="16" t="s">
        <v>313</v>
      </c>
      <c r="D536" s="17" t="s">
        <v>919</v>
      </c>
      <c r="E536" s="18" t="s">
        <v>824</v>
      </c>
      <c r="F536" s="24">
        <v>8583.19</v>
      </c>
      <c r="G536" s="24">
        <f t="shared" si="9"/>
        <v>65.2019902765117</v>
      </c>
    </row>
    <row r="537" spans="1:7" ht="27.75" customHeight="1">
      <c r="A537" s="16"/>
      <c r="B537" s="16"/>
      <c r="C537" s="16" t="s">
        <v>316</v>
      </c>
      <c r="D537" s="17" t="s">
        <v>920</v>
      </c>
      <c r="E537" s="18" t="s">
        <v>825</v>
      </c>
      <c r="F537" s="24">
        <v>16006.22</v>
      </c>
      <c r="G537" s="24">
        <f t="shared" si="9"/>
        <v>83.93843410771409</v>
      </c>
    </row>
    <row r="538" spans="1:7" ht="28.5" customHeight="1">
      <c r="A538" s="16"/>
      <c r="B538" s="16"/>
      <c r="C538" s="16" t="s">
        <v>297</v>
      </c>
      <c r="D538" s="17" t="s">
        <v>921</v>
      </c>
      <c r="E538" s="18" t="s">
        <v>826</v>
      </c>
      <c r="F538" s="24">
        <v>165162.44</v>
      </c>
      <c r="G538" s="24">
        <f t="shared" si="9"/>
        <v>85.77059975176955</v>
      </c>
    </row>
    <row r="539" spans="1:7" ht="16.5" customHeight="1">
      <c r="A539" s="16"/>
      <c r="B539" s="16"/>
      <c r="C539" s="16" t="s">
        <v>385</v>
      </c>
      <c r="D539" s="17" t="s">
        <v>298</v>
      </c>
      <c r="E539" s="18" t="s">
        <v>827</v>
      </c>
      <c r="F539" s="24">
        <v>100596</v>
      </c>
      <c r="G539" s="24">
        <f t="shared" si="9"/>
        <v>93.80192646606305</v>
      </c>
    </row>
    <row r="540" spans="1:7" ht="16.5" customHeight="1">
      <c r="A540" s="16"/>
      <c r="B540" s="16"/>
      <c r="C540" s="16" t="s">
        <v>387</v>
      </c>
      <c r="D540" s="17" t="s">
        <v>298</v>
      </c>
      <c r="E540" s="18" t="s">
        <v>828</v>
      </c>
      <c r="F540" s="24">
        <v>184990.78</v>
      </c>
      <c r="G540" s="24">
        <f t="shared" si="9"/>
        <v>94.07682136718233</v>
      </c>
    </row>
    <row r="541" spans="1:7" ht="16.5" customHeight="1">
      <c r="A541" s="161" t="s">
        <v>274</v>
      </c>
      <c r="B541" s="161"/>
      <c r="C541" s="161"/>
      <c r="D541" s="161"/>
      <c r="E541" s="26" t="s">
        <v>829</v>
      </c>
      <c r="F541" s="25">
        <f>F142+F156+F168+F171+F181+F198+F239+F250+F264+F268+F273+F379+F394+F456+F468+F481+F515+F531</f>
        <v>20539963.48</v>
      </c>
      <c r="G541" s="25">
        <f t="shared" si="9"/>
        <v>92.56984384602336</v>
      </c>
    </row>
    <row r="544" ht="12.75">
      <c r="A544" s="160" t="s">
        <v>930</v>
      </c>
    </row>
  </sheetData>
  <sheetProtection/>
  <mergeCells count="6">
    <mergeCell ref="A541:D541"/>
    <mergeCell ref="A139:E139"/>
    <mergeCell ref="A1:G1"/>
    <mergeCell ref="A138:D138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zoomScalePageLayoutView="0" workbookViewId="0" topLeftCell="A1">
      <selection activeCell="G4" sqref="G4"/>
    </sheetView>
  </sheetViews>
  <sheetFormatPr defaultColWidth="5.83203125" defaultRowHeight="12.75"/>
  <cols>
    <col min="1" max="1" width="6" style="107" bestFit="1" customWidth="1"/>
    <col min="2" max="3" width="7" style="107" customWidth="1"/>
    <col min="4" max="4" width="66.16015625" style="107" customWidth="1"/>
    <col min="5" max="5" width="14.33203125" style="107" customWidth="1"/>
    <col min="6" max="6" width="13.16015625" style="107" customWidth="1"/>
    <col min="7" max="7" width="12" style="107" customWidth="1"/>
    <col min="8" max="8" width="13.66015625" style="109" customWidth="1"/>
    <col min="9" max="9" width="14" style="110" customWidth="1"/>
    <col min="10" max="10" width="11.33203125" style="110" customWidth="1"/>
    <col min="11" max="11" width="5.83203125" style="107" customWidth="1"/>
    <col min="12" max="12" width="9.33203125" style="107" bestFit="1" customWidth="1"/>
    <col min="13" max="20" width="5.83203125" style="107" customWidth="1"/>
    <col min="21" max="21" width="25.33203125" style="107" customWidth="1"/>
    <col min="22" max="27" width="5.83203125" style="107" hidden="1" customWidth="1"/>
    <col min="28" max="16384" width="5.83203125" style="107" customWidth="1"/>
  </cols>
  <sheetData>
    <row r="1" spans="1:10" ht="28.5" customHeight="1">
      <c r="A1" s="171" t="s">
        <v>908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7" ht="12.75">
      <c r="A2" s="111"/>
      <c r="E2" s="108"/>
      <c r="F2" s="108"/>
      <c r="G2" s="108"/>
    </row>
    <row r="3" spans="1:10" ht="15">
      <c r="A3" s="219"/>
      <c r="B3" s="112"/>
      <c r="C3" s="112"/>
      <c r="D3" s="112"/>
      <c r="E3" s="167" t="s">
        <v>286</v>
      </c>
      <c r="F3" s="167"/>
      <c r="G3" s="168"/>
      <c r="H3" s="169" t="s">
        <v>830</v>
      </c>
      <c r="I3" s="170"/>
      <c r="J3" s="170"/>
    </row>
    <row r="4" spans="1:10" ht="48">
      <c r="A4" s="113" t="s">
        <v>0</v>
      </c>
      <c r="B4" s="113" t="s">
        <v>276</v>
      </c>
      <c r="C4" s="113" t="s">
        <v>277</v>
      </c>
      <c r="D4" s="114" t="s">
        <v>1</v>
      </c>
      <c r="E4" s="115" t="s">
        <v>907</v>
      </c>
      <c r="F4" s="115" t="s">
        <v>283</v>
      </c>
      <c r="G4" s="116" t="s">
        <v>284</v>
      </c>
      <c r="H4" s="117" t="s">
        <v>907</v>
      </c>
      <c r="I4" s="115" t="s">
        <v>283</v>
      </c>
      <c r="J4" s="115" t="s">
        <v>284</v>
      </c>
    </row>
    <row r="5" spans="1:10" ht="18.75" customHeight="1">
      <c r="A5" s="118" t="s">
        <v>2</v>
      </c>
      <c r="B5" s="113"/>
      <c r="C5" s="113"/>
      <c r="D5" s="119" t="s">
        <v>3</v>
      </c>
      <c r="E5" s="120">
        <f>E6</f>
        <v>338255</v>
      </c>
      <c r="F5" s="120">
        <f>F6</f>
        <v>338254.44</v>
      </c>
      <c r="G5" s="214">
        <f>F5*100/E5</f>
        <v>99.99983444442802</v>
      </c>
      <c r="H5" s="122">
        <f>H6</f>
        <v>338255</v>
      </c>
      <c r="I5" s="123">
        <f>I6</f>
        <v>338254.44</v>
      </c>
      <c r="J5" s="123">
        <f>I5*100/H5</f>
        <v>99.99983444442802</v>
      </c>
    </row>
    <row r="6" spans="1:10" ht="12">
      <c r="A6" s="124"/>
      <c r="B6" s="10" t="s">
        <v>10</v>
      </c>
      <c r="C6" s="124"/>
      <c r="D6" s="125" t="s">
        <v>11</v>
      </c>
      <c r="E6" s="126">
        <f>E7</f>
        <v>338255</v>
      </c>
      <c r="F6" s="126">
        <f>F7</f>
        <v>338254.44</v>
      </c>
      <c r="G6" s="215">
        <f>F6*100/E6</f>
        <v>99.99983444442802</v>
      </c>
      <c r="H6" s="128">
        <f>SUM(H8:H13)</f>
        <v>338255</v>
      </c>
      <c r="I6" s="129">
        <f>SUM(I8:I13)</f>
        <v>338254.44</v>
      </c>
      <c r="J6" s="129">
        <f aca="true" t="shared" si="0" ref="J6:J56">I6*100/H6</f>
        <v>99.99983444442802</v>
      </c>
    </row>
    <row r="7" spans="1:10" ht="36" customHeight="1">
      <c r="A7" s="124"/>
      <c r="B7" s="124"/>
      <c r="C7" s="10" t="s">
        <v>16</v>
      </c>
      <c r="D7" s="11" t="s">
        <v>17</v>
      </c>
      <c r="E7" s="126">
        <v>338255</v>
      </c>
      <c r="F7" s="126">
        <v>338254.44</v>
      </c>
      <c r="G7" s="215">
        <f>F7*100/E7</f>
        <v>99.99983444442802</v>
      </c>
      <c r="H7" s="128"/>
      <c r="I7" s="129"/>
      <c r="J7" s="129"/>
    </row>
    <row r="8" spans="1:10" ht="12">
      <c r="A8" s="118"/>
      <c r="B8" s="124"/>
      <c r="C8" s="9" t="s">
        <v>304</v>
      </c>
      <c r="D8" s="159" t="s">
        <v>305</v>
      </c>
      <c r="E8" s="126"/>
      <c r="F8" s="126"/>
      <c r="G8" s="127"/>
      <c r="H8" s="128">
        <v>4212.5</v>
      </c>
      <c r="I8" s="129">
        <v>4212.39</v>
      </c>
      <c r="J8" s="129">
        <f t="shared" si="0"/>
        <v>99.99738872403562</v>
      </c>
    </row>
    <row r="9" spans="1:10" ht="12">
      <c r="A9" s="149"/>
      <c r="B9" s="124"/>
      <c r="C9" s="9" t="s">
        <v>307</v>
      </c>
      <c r="D9" s="159" t="s">
        <v>308</v>
      </c>
      <c r="E9" s="126"/>
      <c r="F9" s="126"/>
      <c r="G9" s="127"/>
      <c r="H9" s="128">
        <v>720</v>
      </c>
      <c r="I9" s="129">
        <v>720</v>
      </c>
      <c r="J9" s="129">
        <f t="shared" si="0"/>
        <v>100</v>
      </c>
    </row>
    <row r="10" spans="1:10" ht="15">
      <c r="A10" s="137"/>
      <c r="B10" s="124"/>
      <c r="C10" s="9" t="s">
        <v>310</v>
      </c>
      <c r="D10" s="159" t="s">
        <v>311</v>
      </c>
      <c r="E10" s="126"/>
      <c r="F10" s="126"/>
      <c r="G10" s="127"/>
      <c r="H10" s="128">
        <v>102</v>
      </c>
      <c r="I10" s="129">
        <v>102</v>
      </c>
      <c r="J10" s="129">
        <f t="shared" si="0"/>
        <v>100</v>
      </c>
    </row>
    <row r="11" spans="1:10" ht="15">
      <c r="A11" s="137"/>
      <c r="B11" s="124"/>
      <c r="C11" s="9" t="s">
        <v>313</v>
      </c>
      <c r="D11" s="159" t="s">
        <v>314</v>
      </c>
      <c r="E11" s="126"/>
      <c r="F11" s="126"/>
      <c r="G11" s="127"/>
      <c r="H11" s="128">
        <v>90.5</v>
      </c>
      <c r="I11" s="129">
        <v>90.45</v>
      </c>
      <c r="J11" s="129">
        <f t="shared" si="0"/>
        <v>99.94475138121547</v>
      </c>
    </row>
    <row r="12" spans="1:10" ht="12">
      <c r="A12" s="9"/>
      <c r="B12" s="124"/>
      <c r="C12" s="9" t="s">
        <v>316</v>
      </c>
      <c r="D12" s="159" t="s">
        <v>317</v>
      </c>
      <c r="E12" s="126"/>
      <c r="F12" s="126"/>
      <c r="G12" s="127"/>
      <c r="H12" s="128">
        <v>1508</v>
      </c>
      <c r="I12" s="129">
        <v>1507.6</v>
      </c>
      <c r="J12" s="129">
        <f t="shared" si="0"/>
        <v>99.973474801061</v>
      </c>
    </row>
    <row r="13" spans="1:256" ht="11.25">
      <c r="A13" s="9"/>
      <c r="B13" s="118"/>
      <c r="C13" s="10" t="s">
        <v>292</v>
      </c>
      <c r="D13" s="11" t="s">
        <v>293</v>
      </c>
      <c r="E13" s="120"/>
      <c r="F13" s="120"/>
      <c r="G13" s="121"/>
      <c r="H13" s="216">
        <v>331622</v>
      </c>
      <c r="I13" s="129">
        <v>331622</v>
      </c>
      <c r="J13" s="129">
        <f t="shared" si="0"/>
        <v>100</v>
      </c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</row>
    <row r="14" spans="1:10" ht="19.5" customHeight="1">
      <c r="A14" s="131" t="s">
        <v>41</v>
      </c>
      <c r="B14" s="131"/>
      <c r="C14" s="131"/>
      <c r="D14" s="132" t="s">
        <v>42</v>
      </c>
      <c r="E14" s="133" t="str">
        <f>E15</f>
        <v>44 600,00</v>
      </c>
      <c r="F14" s="133">
        <f>F15</f>
        <v>44600</v>
      </c>
      <c r="G14" s="134">
        <f>F14*100/E14</f>
        <v>100</v>
      </c>
      <c r="H14" s="135" t="s">
        <v>46</v>
      </c>
      <c r="I14" s="136">
        <f>I15</f>
        <v>44600</v>
      </c>
      <c r="J14" s="129">
        <f t="shared" si="0"/>
        <v>100</v>
      </c>
    </row>
    <row r="15" spans="1:10" ht="15">
      <c r="A15" s="9"/>
      <c r="B15" s="9" t="s">
        <v>44</v>
      </c>
      <c r="C15" s="137"/>
      <c r="D15" s="159" t="s">
        <v>45</v>
      </c>
      <c r="E15" s="138" t="str">
        <f>E16</f>
        <v>44 600,00</v>
      </c>
      <c r="F15" s="138">
        <f>F16</f>
        <v>44600</v>
      </c>
      <c r="G15" s="139">
        <f>F15*100/E15</f>
        <v>100</v>
      </c>
      <c r="H15" s="140">
        <f>SUM(H16:H22)</f>
        <v>44600</v>
      </c>
      <c r="I15" s="141">
        <f>SUM(I16:I22)</f>
        <v>44600</v>
      </c>
      <c r="J15" s="129">
        <f t="shared" si="0"/>
        <v>100</v>
      </c>
    </row>
    <row r="16" spans="1:10" ht="36.75" customHeight="1">
      <c r="A16" s="9"/>
      <c r="B16" s="9"/>
      <c r="C16" s="9" t="s">
        <v>16</v>
      </c>
      <c r="D16" s="159" t="s">
        <v>17</v>
      </c>
      <c r="E16" s="138" t="s">
        <v>46</v>
      </c>
      <c r="F16" s="138">
        <v>44600</v>
      </c>
      <c r="G16" s="139">
        <f>F16*100/E16</f>
        <v>100</v>
      </c>
      <c r="H16" s="140"/>
      <c r="I16" s="142"/>
      <c r="J16" s="129"/>
    </row>
    <row r="17" spans="1:10" ht="11.25">
      <c r="A17" s="9"/>
      <c r="B17" s="9"/>
      <c r="C17" s="9" t="s">
        <v>304</v>
      </c>
      <c r="D17" s="159" t="s">
        <v>305</v>
      </c>
      <c r="E17" s="138"/>
      <c r="F17" s="138"/>
      <c r="G17" s="139"/>
      <c r="H17" s="140">
        <v>25560</v>
      </c>
      <c r="I17" s="138">
        <v>25560</v>
      </c>
      <c r="J17" s="129">
        <f t="shared" si="0"/>
        <v>100</v>
      </c>
    </row>
    <row r="18" spans="1:10" ht="11.25">
      <c r="A18" s="149"/>
      <c r="B18" s="9"/>
      <c r="C18" s="9" t="s">
        <v>307</v>
      </c>
      <c r="D18" s="159" t="s">
        <v>308</v>
      </c>
      <c r="E18" s="138"/>
      <c r="F18" s="138"/>
      <c r="G18" s="139"/>
      <c r="H18" s="140">
        <v>4327</v>
      </c>
      <c r="I18" s="143">
        <v>4327</v>
      </c>
      <c r="J18" s="129">
        <f t="shared" si="0"/>
        <v>100</v>
      </c>
    </row>
    <row r="19" spans="1:10" ht="15">
      <c r="A19" s="137"/>
      <c r="B19" s="9"/>
      <c r="C19" s="9" t="s">
        <v>310</v>
      </c>
      <c r="D19" s="159" t="s">
        <v>311</v>
      </c>
      <c r="E19" s="138"/>
      <c r="F19" s="138"/>
      <c r="G19" s="139"/>
      <c r="H19" s="140">
        <v>626</v>
      </c>
      <c r="I19" s="143">
        <v>626</v>
      </c>
      <c r="J19" s="129">
        <f t="shared" si="0"/>
        <v>100</v>
      </c>
    </row>
    <row r="20" spans="1:10" ht="15">
      <c r="A20" s="137"/>
      <c r="B20" s="9"/>
      <c r="C20" s="9" t="s">
        <v>313</v>
      </c>
      <c r="D20" s="159" t="s">
        <v>314</v>
      </c>
      <c r="E20" s="138"/>
      <c r="F20" s="138"/>
      <c r="G20" s="139"/>
      <c r="H20" s="140">
        <v>800</v>
      </c>
      <c r="I20" s="143">
        <v>800</v>
      </c>
      <c r="J20" s="129">
        <f t="shared" si="0"/>
        <v>100</v>
      </c>
    </row>
    <row r="21" spans="1:10" ht="11.25">
      <c r="A21" s="9"/>
      <c r="B21" s="9"/>
      <c r="C21" s="9" t="s">
        <v>316</v>
      </c>
      <c r="D21" s="159" t="s">
        <v>317</v>
      </c>
      <c r="E21" s="138"/>
      <c r="F21" s="138"/>
      <c r="G21" s="139"/>
      <c r="H21" s="140">
        <v>12505</v>
      </c>
      <c r="I21" s="143">
        <v>12505</v>
      </c>
      <c r="J21" s="129">
        <f t="shared" si="0"/>
        <v>100</v>
      </c>
    </row>
    <row r="22" spans="1:10" ht="11.25">
      <c r="A22" s="9"/>
      <c r="B22" s="9"/>
      <c r="C22" s="9" t="s">
        <v>395</v>
      </c>
      <c r="D22" s="159" t="s">
        <v>396</v>
      </c>
      <c r="E22" s="138"/>
      <c r="F22" s="138"/>
      <c r="G22" s="139"/>
      <c r="H22" s="140">
        <v>782</v>
      </c>
      <c r="I22" s="143">
        <v>782</v>
      </c>
      <c r="J22" s="129">
        <f t="shared" si="0"/>
        <v>100</v>
      </c>
    </row>
    <row r="23" spans="1:10" ht="29.25" customHeight="1">
      <c r="A23" s="131" t="s">
        <v>52</v>
      </c>
      <c r="B23" s="131"/>
      <c r="C23" s="131"/>
      <c r="D23" s="132" t="s">
        <v>53</v>
      </c>
      <c r="E23" s="133">
        <f>E24+E28</f>
        <v>4873</v>
      </c>
      <c r="F23" s="133">
        <f>F24+F28</f>
        <v>2919.59</v>
      </c>
      <c r="G23" s="134">
        <f>F23*100/E23</f>
        <v>59.91360558177714</v>
      </c>
      <c r="H23" s="135">
        <v>4873</v>
      </c>
      <c r="I23" s="136">
        <f>I24+I28</f>
        <v>2919.59</v>
      </c>
      <c r="J23" s="123">
        <f t="shared" si="0"/>
        <v>59.91360558177714</v>
      </c>
    </row>
    <row r="24" spans="1:10" ht="15">
      <c r="A24" s="9"/>
      <c r="B24" s="9" t="s">
        <v>55</v>
      </c>
      <c r="C24" s="137"/>
      <c r="D24" s="159" t="s">
        <v>56</v>
      </c>
      <c r="E24" s="138">
        <f>E25</f>
        <v>970</v>
      </c>
      <c r="F24" s="138">
        <v>970</v>
      </c>
      <c r="G24" s="139">
        <f>F24*100/E24</f>
        <v>100</v>
      </c>
      <c r="H24" s="140">
        <f>H26+H27</f>
        <v>970</v>
      </c>
      <c r="I24" s="141">
        <f>I26+I27</f>
        <v>970</v>
      </c>
      <c r="J24" s="129">
        <f t="shared" si="0"/>
        <v>100</v>
      </c>
    </row>
    <row r="25" spans="1:10" ht="33.75">
      <c r="A25" s="9"/>
      <c r="B25" s="9"/>
      <c r="C25" s="9" t="s">
        <v>16</v>
      </c>
      <c r="D25" s="159" t="s">
        <v>17</v>
      </c>
      <c r="E25" s="138">
        <v>970</v>
      </c>
      <c r="F25" s="138">
        <v>970</v>
      </c>
      <c r="G25" s="139">
        <f>F25*100/E25</f>
        <v>100</v>
      </c>
      <c r="H25" s="140"/>
      <c r="I25" s="142"/>
      <c r="J25" s="129"/>
    </row>
    <row r="26" spans="1:10" ht="11.25">
      <c r="A26" s="9"/>
      <c r="B26" s="9"/>
      <c r="C26" s="9" t="s">
        <v>313</v>
      </c>
      <c r="D26" s="159" t="s">
        <v>314</v>
      </c>
      <c r="E26" s="138"/>
      <c r="F26" s="138"/>
      <c r="G26" s="139"/>
      <c r="H26" s="140" t="s">
        <v>72</v>
      </c>
      <c r="I26" s="143">
        <v>50</v>
      </c>
      <c r="J26" s="129">
        <f t="shared" si="0"/>
        <v>100</v>
      </c>
    </row>
    <row r="27" spans="1:10" ht="11.25">
      <c r="A27" s="9"/>
      <c r="B27" s="9"/>
      <c r="C27" s="9" t="s">
        <v>316</v>
      </c>
      <c r="D27" s="159" t="s">
        <v>317</v>
      </c>
      <c r="E27" s="138"/>
      <c r="F27" s="138"/>
      <c r="G27" s="139"/>
      <c r="H27" s="140">
        <v>920</v>
      </c>
      <c r="I27" s="143">
        <v>920</v>
      </c>
      <c r="J27" s="129">
        <f t="shared" si="0"/>
        <v>100</v>
      </c>
    </row>
    <row r="28" spans="1:10" ht="33.75">
      <c r="A28" s="9"/>
      <c r="B28" s="9" t="s">
        <v>58</v>
      </c>
      <c r="C28" s="137"/>
      <c r="D28" s="159" t="s">
        <v>59</v>
      </c>
      <c r="E28" s="138">
        <v>3903</v>
      </c>
      <c r="F28" s="138">
        <f>F29</f>
        <v>1949.59</v>
      </c>
      <c r="G28" s="139">
        <f>F28*100/E28</f>
        <v>49.95106328465283</v>
      </c>
      <c r="H28" s="140">
        <v>3903</v>
      </c>
      <c r="I28" s="152">
        <f>SUM(I30:I35)</f>
        <v>1949.59</v>
      </c>
      <c r="J28" s="129">
        <f t="shared" si="0"/>
        <v>49.95106328465283</v>
      </c>
    </row>
    <row r="29" spans="1:10" ht="33.75">
      <c r="A29" s="9"/>
      <c r="B29" s="9"/>
      <c r="C29" s="9" t="s">
        <v>16</v>
      </c>
      <c r="D29" s="159" t="s">
        <v>17</v>
      </c>
      <c r="E29" s="138">
        <v>3903</v>
      </c>
      <c r="F29" s="138">
        <v>1949.59</v>
      </c>
      <c r="G29" s="139">
        <f>F29*100/E29</f>
        <v>49.95106328465283</v>
      </c>
      <c r="H29" s="140"/>
      <c r="I29" s="143"/>
      <c r="J29" s="129"/>
    </row>
    <row r="30" spans="1:10" ht="11.25">
      <c r="A30" s="9"/>
      <c r="B30" s="9"/>
      <c r="C30" s="9" t="s">
        <v>401</v>
      </c>
      <c r="D30" s="159" t="s">
        <v>402</v>
      </c>
      <c r="E30" s="145"/>
      <c r="F30" s="145"/>
      <c r="G30" s="144"/>
      <c r="H30" s="140">
        <v>2460</v>
      </c>
      <c r="I30" s="138">
        <v>1529.4</v>
      </c>
      <c r="J30" s="129">
        <f t="shared" si="0"/>
        <v>62.170731707317074</v>
      </c>
    </row>
    <row r="31" spans="1:10" ht="11.25">
      <c r="A31" s="149"/>
      <c r="B31" s="9"/>
      <c r="C31" s="9" t="s">
        <v>307</v>
      </c>
      <c r="D31" s="159" t="s">
        <v>308</v>
      </c>
      <c r="E31" s="145"/>
      <c r="F31" s="145"/>
      <c r="G31" s="144"/>
      <c r="H31" s="140">
        <v>110</v>
      </c>
      <c r="I31" s="138">
        <v>46</v>
      </c>
      <c r="J31" s="129">
        <f t="shared" si="0"/>
        <v>41.81818181818182</v>
      </c>
    </row>
    <row r="32" spans="1:10" ht="15">
      <c r="A32" s="137"/>
      <c r="B32" s="9"/>
      <c r="C32" s="9" t="s">
        <v>310</v>
      </c>
      <c r="D32" s="159" t="s">
        <v>311</v>
      </c>
      <c r="E32" s="145"/>
      <c r="F32" s="145"/>
      <c r="G32" s="144"/>
      <c r="H32" s="140">
        <v>50</v>
      </c>
      <c r="I32" s="138">
        <v>6.59</v>
      </c>
      <c r="J32" s="129">
        <f t="shared" si="0"/>
        <v>13.18</v>
      </c>
    </row>
    <row r="33" spans="1:12" ht="15">
      <c r="A33" s="137"/>
      <c r="B33" s="9"/>
      <c r="C33" s="9" t="s">
        <v>366</v>
      </c>
      <c r="D33" s="159" t="s">
        <v>367</v>
      </c>
      <c r="E33" s="145"/>
      <c r="F33" s="145"/>
      <c r="G33" s="144"/>
      <c r="H33" s="140">
        <v>620</v>
      </c>
      <c r="I33" s="138">
        <v>269</v>
      </c>
      <c r="J33" s="129">
        <f t="shared" si="0"/>
        <v>43.38709677419355</v>
      </c>
      <c r="L33" s="109"/>
    </row>
    <row r="34" spans="1:10" ht="11.25">
      <c r="A34" s="9"/>
      <c r="B34" s="9"/>
      <c r="C34" s="9" t="s">
        <v>316</v>
      </c>
      <c r="D34" s="159" t="s">
        <v>317</v>
      </c>
      <c r="E34" s="145"/>
      <c r="F34" s="145"/>
      <c r="G34" s="144"/>
      <c r="H34" s="140">
        <v>600</v>
      </c>
      <c r="I34" s="138">
        <v>41.8</v>
      </c>
      <c r="J34" s="129">
        <f t="shared" si="0"/>
        <v>6.966666666666667</v>
      </c>
    </row>
    <row r="35" spans="1:10" ht="11.25">
      <c r="A35" s="9"/>
      <c r="B35" s="9"/>
      <c r="C35" s="9" t="s">
        <v>395</v>
      </c>
      <c r="D35" s="159" t="s">
        <v>396</v>
      </c>
      <c r="E35" s="145"/>
      <c r="F35" s="145"/>
      <c r="G35" s="144"/>
      <c r="H35" s="140">
        <v>63</v>
      </c>
      <c r="I35" s="138">
        <v>56.8</v>
      </c>
      <c r="J35" s="129">
        <f t="shared" si="0"/>
        <v>90.15873015873017</v>
      </c>
    </row>
    <row r="36" spans="1:10" ht="17.25" customHeight="1">
      <c r="A36" s="131" t="s">
        <v>189</v>
      </c>
      <c r="B36" s="131"/>
      <c r="C36" s="131"/>
      <c r="D36" s="132" t="s">
        <v>190</v>
      </c>
      <c r="E36" s="133">
        <f>E37+E50+E53</f>
        <v>1137461</v>
      </c>
      <c r="F36" s="133">
        <f>F37+F50+F53</f>
        <v>1126620.37</v>
      </c>
      <c r="G36" s="134">
        <f>F36*100/E36</f>
        <v>99.04694490624296</v>
      </c>
      <c r="H36" s="135">
        <f>H37+H50+H53</f>
        <v>1137461</v>
      </c>
      <c r="I36" s="133">
        <f>I37+I50+I53</f>
        <v>1126620.3699999999</v>
      </c>
      <c r="J36" s="123">
        <f t="shared" si="0"/>
        <v>99.04694490624293</v>
      </c>
    </row>
    <row r="37" spans="1:10" ht="22.5">
      <c r="A37" s="9"/>
      <c r="B37" s="9" t="s">
        <v>195</v>
      </c>
      <c r="C37" s="137"/>
      <c r="D37" s="159" t="s">
        <v>196</v>
      </c>
      <c r="E37" s="138">
        <f>E38</f>
        <v>1118340</v>
      </c>
      <c r="F37" s="138">
        <f>F38</f>
        <v>1108067.57</v>
      </c>
      <c r="G37" s="139">
        <f>F37*100/E37</f>
        <v>99.08145733855535</v>
      </c>
      <c r="H37" s="140">
        <f>SUM(H39:H49)</f>
        <v>1118340</v>
      </c>
      <c r="I37" s="141">
        <f>SUM(I39:I49)</f>
        <v>1108067.5699999998</v>
      </c>
      <c r="J37" s="129">
        <f t="shared" si="0"/>
        <v>99.08145733855534</v>
      </c>
    </row>
    <row r="38" spans="1:10" ht="33.75">
      <c r="A38" s="9"/>
      <c r="B38" s="9"/>
      <c r="C38" s="9" t="s">
        <v>16</v>
      </c>
      <c r="D38" s="159" t="s">
        <v>17</v>
      </c>
      <c r="E38" s="138">
        <v>1118340</v>
      </c>
      <c r="F38" s="138">
        <v>1108067.57</v>
      </c>
      <c r="G38" s="139">
        <f>F38*100/E38</f>
        <v>99.08145733855535</v>
      </c>
      <c r="H38" s="140"/>
      <c r="I38" s="142"/>
      <c r="J38" s="129"/>
    </row>
    <row r="39" spans="1:10" ht="11.25">
      <c r="A39" s="9"/>
      <c r="B39" s="9"/>
      <c r="C39" s="9" t="s">
        <v>658</v>
      </c>
      <c r="D39" s="159" t="s">
        <v>659</v>
      </c>
      <c r="E39" s="138"/>
      <c r="F39" s="138"/>
      <c r="G39" s="139"/>
      <c r="H39" s="146">
        <v>1064535</v>
      </c>
      <c r="I39" s="143">
        <v>1057155.2</v>
      </c>
      <c r="J39" s="129">
        <f t="shared" si="0"/>
        <v>99.30675834988986</v>
      </c>
    </row>
    <row r="40" spans="1:10" ht="11.25">
      <c r="A40" s="9"/>
      <c r="B40" s="9"/>
      <c r="C40" s="9" t="s">
        <v>304</v>
      </c>
      <c r="D40" s="159" t="s">
        <v>305</v>
      </c>
      <c r="E40" s="138"/>
      <c r="F40" s="138"/>
      <c r="G40" s="139"/>
      <c r="H40" s="146">
        <v>19525</v>
      </c>
      <c r="I40" s="143">
        <v>19525</v>
      </c>
      <c r="J40" s="129">
        <f t="shared" si="0"/>
        <v>100</v>
      </c>
    </row>
    <row r="41" spans="1:10" ht="11.25">
      <c r="A41" s="9"/>
      <c r="B41" s="9"/>
      <c r="C41" s="9" t="s">
        <v>307</v>
      </c>
      <c r="D41" s="159" t="s">
        <v>308</v>
      </c>
      <c r="E41" s="138"/>
      <c r="F41" s="138"/>
      <c r="G41" s="139"/>
      <c r="H41" s="146">
        <v>20895</v>
      </c>
      <c r="I41" s="143">
        <v>20894.25</v>
      </c>
      <c r="J41" s="129">
        <f t="shared" si="0"/>
        <v>99.99641062455133</v>
      </c>
    </row>
    <row r="42" spans="1:10" ht="11.25">
      <c r="A42" s="9"/>
      <c r="B42" s="9"/>
      <c r="C42" s="9" t="s">
        <v>310</v>
      </c>
      <c r="D42" s="159" t="s">
        <v>311</v>
      </c>
      <c r="E42" s="138"/>
      <c r="F42" s="138"/>
      <c r="G42" s="139"/>
      <c r="H42" s="146">
        <v>479</v>
      </c>
      <c r="I42" s="143">
        <v>479</v>
      </c>
      <c r="J42" s="129">
        <f t="shared" si="0"/>
        <v>100</v>
      </c>
    </row>
    <row r="43" spans="1:10" ht="11.25">
      <c r="A43" s="9"/>
      <c r="B43" s="9"/>
      <c r="C43" s="9" t="s">
        <v>313</v>
      </c>
      <c r="D43" s="159" t="s">
        <v>314</v>
      </c>
      <c r="E43" s="138"/>
      <c r="F43" s="138"/>
      <c r="G43" s="139"/>
      <c r="H43" s="146">
        <v>1700</v>
      </c>
      <c r="I43" s="143">
        <v>1475.4</v>
      </c>
      <c r="J43" s="129">
        <f t="shared" si="0"/>
        <v>86.78823529411764</v>
      </c>
    </row>
    <row r="44" spans="1:10" ht="11.25">
      <c r="A44" s="9"/>
      <c r="B44" s="9"/>
      <c r="C44" s="9" t="s">
        <v>418</v>
      </c>
      <c r="D44" s="159" t="s">
        <v>419</v>
      </c>
      <c r="E44" s="138"/>
      <c r="F44" s="138"/>
      <c r="G44" s="139"/>
      <c r="H44" s="146">
        <v>2348</v>
      </c>
      <c r="I44" s="143">
        <v>1185.61</v>
      </c>
      <c r="J44" s="129">
        <f t="shared" si="0"/>
        <v>50.49446337308347</v>
      </c>
    </row>
    <row r="45" spans="1:10" ht="15">
      <c r="A45" s="137"/>
      <c r="B45" s="9"/>
      <c r="C45" s="9" t="s">
        <v>316</v>
      </c>
      <c r="D45" s="159" t="s">
        <v>317</v>
      </c>
      <c r="E45" s="138"/>
      <c r="F45" s="138"/>
      <c r="G45" s="139"/>
      <c r="H45" s="146">
        <v>4577</v>
      </c>
      <c r="I45" s="143">
        <v>4266.72</v>
      </c>
      <c r="J45" s="129">
        <f t="shared" si="0"/>
        <v>93.22088704391523</v>
      </c>
    </row>
    <row r="46" spans="1:10" ht="22.5">
      <c r="A46" s="137"/>
      <c r="B46" s="9"/>
      <c r="C46" s="9" t="s">
        <v>431</v>
      </c>
      <c r="D46" s="159" t="s">
        <v>432</v>
      </c>
      <c r="E46" s="138"/>
      <c r="F46" s="138"/>
      <c r="G46" s="139"/>
      <c r="H46" s="146">
        <v>1900</v>
      </c>
      <c r="I46" s="143">
        <v>1346.92</v>
      </c>
      <c r="J46" s="129">
        <f t="shared" si="0"/>
        <v>70.89052631578947</v>
      </c>
    </row>
    <row r="47" spans="1:10" ht="15">
      <c r="A47" s="137"/>
      <c r="B47" s="9"/>
      <c r="C47" s="9" t="s">
        <v>395</v>
      </c>
      <c r="D47" s="159" t="s">
        <v>396</v>
      </c>
      <c r="E47" s="138"/>
      <c r="F47" s="138"/>
      <c r="G47" s="139"/>
      <c r="H47" s="146">
        <v>80</v>
      </c>
      <c r="I47" s="157">
        <v>36.54</v>
      </c>
      <c r="J47" s="129">
        <f t="shared" si="0"/>
        <v>45.675</v>
      </c>
    </row>
    <row r="48" spans="1:10" ht="15">
      <c r="A48" s="137"/>
      <c r="B48" s="9"/>
      <c r="C48" s="9" t="s">
        <v>437</v>
      </c>
      <c r="D48" s="159" t="s">
        <v>438</v>
      </c>
      <c r="E48" s="138"/>
      <c r="F48" s="138"/>
      <c r="G48" s="139"/>
      <c r="H48" s="146">
        <v>1144</v>
      </c>
      <c r="I48" s="157">
        <v>1093.93</v>
      </c>
      <c r="J48" s="129">
        <f t="shared" si="0"/>
        <v>95.62325174825175</v>
      </c>
    </row>
    <row r="49" spans="1:10" ht="11.25">
      <c r="A49" s="9"/>
      <c r="B49" s="9"/>
      <c r="C49" s="9" t="s">
        <v>441</v>
      </c>
      <c r="D49" s="159" t="s">
        <v>442</v>
      </c>
      <c r="E49" s="138"/>
      <c r="F49" s="138"/>
      <c r="G49" s="139"/>
      <c r="H49" s="146">
        <v>1157</v>
      </c>
      <c r="I49" s="143">
        <v>609</v>
      </c>
      <c r="J49" s="129">
        <f t="shared" si="0"/>
        <v>52.63612791702679</v>
      </c>
    </row>
    <row r="50" spans="1:10" ht="33.75">
      <c r="A50" s="9"/>
      <c r="B50" s="9" t="s">
        <v>202</v>
      </c>
      <c r="C50" s="137"/>
      <c r="D50" s="159" t="s">
        <v>203</v>
      </c>
      <c r="E50" s="138">
        <f>E51</f>
        <v>2621</v>
      </c>
      <c r="F50" s="138">
        <f>F51</f>
        <v>2152.8</v>
      </c>
      <c r="G50" s="139">
        <f>F50*100/E50</f>
        <v>82.13658908813431</v>
      </c>
      <c r="H50" s="140">
        <f>H52</f>
        <v>2621</v>
      </c>
      <c r="I50" s="141">
        <f>I52</f>
        <v>2152.8</v>
      </c>
      <c r="J50" s="129">
        <f t="shared" si="0"/>
        <v>82.13658908813431</v>
      </c>
    </row>
    <row r="51" spans="1:10" ht="33.75">
      <c r="A51" s="149"/>
      <c r="B51" s="9"/>
      <c r="C51" s="9" t="s">
        <v>16</v>
      </c>
      <c r="D51" s="159" t="s">
        <v>17</v>
      </c>
      <c r="E51" s="138">
        <v>2621</v>
      </c>
      <c r="F51" s="138">
        <v>2152.8</v>
      </c>
      <c r="G51" s="139">
        <f aca="true" t="shared" si="1" ref="G51:G56">F51*100/E51</f>
        <v>82.13658908813431</v>
      </c>
      <c r="H51" s="140"/>
      <c r="I51" s="142"/>
      <c r="J51" s="129"/>
    </row>
    <row r="52" spans="1:10" ht="11.25">
      <c r="A52" s="149"/>
      <c r="B52" s="9"/>
      <c r="C52" s="9" t="s">
        <v>672</v>
      </c>
      <c r="D52" s="159" t="s">
        <v>673</v>
      </c>
      <c r="E52" s="138"/>
      <c r="F52" s="138"/>
      <c r="G52" s="139"/>
      <c r="H52" s="140">
        <v>2621</v>
      </c>
      <c r="I52" s="143">
        <v>2152.8</v>
      </c>
      <c r="J52" s="129">
        <f t="shared" si="0"/>
        <v>82.13658908813431</v>
      </c>
    </row>
    <row r="53" spans="1:10" ht="11.25">
      <c r="A53" s="149"/>
      <c r="B53" s="9" t="s">
        <v>228</v>
      </c>
      <c r="C53" s="9"/>
      <c r="D53" s="159" t="s">
        <v>11</v>
      </c>
      <c r="E53" s="138">
        <f>E54</f>
        <v>16500</v>
      </c>
      <c r="F53" s="138">
        <f>F54</f>
        <v>16400</v>
      </c>
      <c r="G53" s="139">
        <f t="shared" si="1"/>
        <v>99.39393939393939</v>
      </c>
      <c r="H53" s="140">
        <f>H55</f>
        <v>16500</v>
      </c>
      <c r="I53" s="138">
        <f>I55</f>
        <v>16400</v>
      </c>
      <c r="J53" s="129">
        <f t="shared" si="0"/>
        <v>99.39393939393939</v>
      </c>
    </row>
    <row r="54" spans="1:10" ht="33.75">
      <c r="A54" s="149"/>
      <c r="B54" s="9"/>
      <c r="C54" s="147">
        <v>2010</v>
      </c>
      <c r="D54" s="159" t="s">
        <v>17</v>
      </c>
      <c r="E54" s="153">
        <v>16500</v>
      </c>
      <c r="F54" s="154">
        <v>16400</v>
      </c>
      <c r="G54" s="139">
        <f t="shared" si="1"/>
        <v>99.39393939393939</v>
      </c>
      <c r="H54" s="155"/>
      <c r="I54" s="152"/>
      <c r="J54" s="129"/>
    </row>
    <row r="55" spans="1:10" ht="11.25">
      <c r="A55" s="149"/>
      <c r="B55" s="9"/>
      <c r="C55" s="9" t="s">
        <v>658</v>
      </c>
      <c r="D55" s="159" t="s">
        <v>659</v>
      </c>
      <c r="E55" s="149"/>
      <c r="F55" s="150"/>
      <c r="G55" s="139"/>
      <c r="H55" s="148">
        <v>16500</v>
      </c>
      <c r="I55" s="143">
        <v>16400</v>
      </c>
      <c r="J55" s="129">
        <f t="shared" si="0"/>
        <v>99.39393939393939</v>
      </c>
    </row>
    <row r="56" spans="1:256" ht="12.75" customHeight="1">
      <c r="A56" s="218" t="s">
        <v>274</v>
      </c>
      <c r="B56" s="218"/>
      <c r="C56" s="156"/>
      <c r="D56" s="156"/>
      <c r="E56" s="136">
        <f>E5+E36+E23+E14</f>
        <v>1525189</v>
      </c>
      <c r="F56" s="136">
        <f>F5+F36+F23+F14</f>
        <v>1512394.4000000001</v>
      </c>
      <c r="G56" s="134">
        <f t="shared" si="1"/>
        <v>99.16111380294508</v>
      </c>
      <c r="H56" s="217">
        <f>H5+H36+H23+H14</f>
        <v>1525189</v>
      </c>
      <c r="I56" s="136">
        <f>I5+I36+I23+I14</f>
        <v>1512394.4</v>
      </c>
      <c r="J56" s="123">
        <f t="shared" si="0"/>
        <v>99.16111380294508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  <c r="IV56" s="110"/>
    </row>
    <row r="59" spans="7:9" ht="14.25">
      <c r="G59" s="151"/>
      <c r="H59" s="151"/>
      <c r="I59" s="151"/>
    </row>
    <row r="60" spans="7:9" ht="14.25">
      <c r="G60" s="151"/>
      <c r="H60" s="151"/>
      <c r="I60" s="151"/>
    </row>
    <row r="61" spans="7:9" ht="14.25">
      <c r="G61" s="151"/>
      <c r="H61" s="151"/>
      <c r="I61" s="151"/>
    </row>
  </sheetData>
  <sheetProtection/>
  <mergeCells count="4">
    <mergeCell ref="E3:G3"/>
    <mergeCell ref="H3:J3"/>
    <mergeCell ref="A1:J1"/>
    <mergeCell ref="A56:B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6" sqref="B6"/>
    </sheetView>
  </sheetViews>
  <sheetFormatPr defaultColWidth="9.33203125" defaultRowHeight="12.75"/>
  <cols>
    <col min="1" max="1" width="4.16015625" style="0" customWidth="1"/>
    <col min="2" max="2" width="61.16015625" style="0" customWidth="1"/>
    <col min="3" max="3" width="14.66015625" style="0" customWidth="1"/>
    <col min="4" max="4" width="15.66015625" style="0" customWidth="1"/>
    <col min="5" max="5" width="10.83203125" style="0" customWidth="1"/>
  </cols>
  <sheetData>
    <row r="1" spans="1:5" ht="15">
      <c r="A1" s="179" t="s">
        <v>867</v>
      </c>
      <c r="B1" s="180"/>
      <c r="C1" s="180"/>
      <c r="D1" s="180"/>
      <c r="E1" s="180"/>
    </row>
    <row r="2" spans="1:5" ht="15">
      <c r="A2" s="181"/>
      <c r="B2" s="182"/>
      <c r="C2" s="182"/>
      <c r="D2" s="34"/>
      <c r="E2" s="37"/>
    </row>
    <row r="3" spans="1:5" ht="12.75">
      <c r="A3" s="183" t="s">
        <v>931</v>
      </c>
      <c r="B3" s="183" t="s">
        <v>831</v>
      </c>
      <c r="C3" s="184" t="s">
        <v>832</v>
      </c>
      <c r="D3" s="176" t="s">
        <v>283</v>
      </c>
      <c r="E3" s="220" t="s">
        <v>833</v>
      </c>
    </row>
    <row r="4" spans="1:5" ht="12.75">
      <c r="A4" s="183"/>
      <c r="B4" s="183"/>
      <c r="C4" s="184"/>
      <c r="D4" s="177"/>
      <c r="E4" s="221"/>
    </row>
    <row r="5" spans="1:5" ht="12.75">
      <c r="A5" s="183"/>
      <c r="B5" s="183"/>
      <c r="C5" s="184"/>
      <c r="D5" s="178"/>
      <c r="E5" s="222"/>
    </row>
    <row r="6" spans="1:5" ht="18" customHeight="1">
      <c r="A6" s="173">
        <v>1</v>
      </c>
      <c r="B6" s="50" t="s">
        <v>834</v>
      </c>
      <c r="C6" s="51">
        <f>C7+C8</f>
        <v>7113</v>
      </c>
      <c r="D6" s="51">
        <f>D7+D8</f>
        <v>2170.32</v>
      </c>
      <c r="E6" s="52">
        <f>D6*100/C6</f>
        <v>30.512020244622526</v>
      </c>
    </row>
    <row r="7" spans="1:5" ht="18" customHeight="1">
      <c r="A7" s="173"/>
      <c r="B7" s="41" t="s">
        <v>835</v>
      </c>
      <c r="C7" s="53">
        <v>3704</v>
      </c>
      <c r="D7" s="39"/>
      <c r="E7" s="39">
        <f aca="true" t="shared" si="0" ref="E7:E41">D7*100/C7</f>
        <v>0</v>
      </c>
    </row>
    <row r="8" spans="1:5" ht="18" customHeight="1">
      <c r="A8" s="173"/>
      <c r="B8" s="41" t="s">
        <v>866</v>
      </c>
      <c r="C8" s="53">
        <v>3409</v>
      </c>
      <c r="D8" s="39">
        <v>2170.32</v>
      </c>
      <c r="E8" s="39">
        <f t="shared" si="0"/>
        <v>63.66441771780582</v>
      </c>
    </row>
    <row r="9" spans="1:5" ht="18" customHeight="1">
      <c r="A9" s="173">
        <v>2</v>
      </c>
      <c r="B9" s="50" t="s">
        <v>836</v>
      </c>
      <c r="C9" s="51">
        <f>C10+C11</f>
        <v>25136</v>
      </c>
      <c r="D9" s="51">
        <f>D10+D11</f>
        <v>25099.96</v>
      </c>
      <c r="E9" s="52">
        <f t="shared" si="0"/>
        <v>99.85661998726926</v>
      </c>
    </row>
    <row r="10" spans="1:5" ht="18" customHeight="1">
      <c r="A10" s="173"/>
      <c r="B10" s="41" t="s">
        <v>845</v>
      </c>
      <c r="C10" s="53">
        <v>4000</v>
      </c>
      <c r="D10" s="39">
        <v>3965.32</v>
      </c>
      <c r="E10" s="39">
        <f t="shared" si="0"/>
        <v>99.133</v>
      </c>
    </row>
    <row r="11" spans="1:5" ht="18" customHeight="1">
      <c r="A11" s="173"/>
      <c r="B11" s="41" t="s">
        <v>837</v>
      </c>
      <c r="C11" s="53">
        <v>21136</v>
      </c>
      <c r="D11" s="39">
        <v>21134.64</v>
      </c>
      <c r="E11" s="39">
        <f t="shared" si="0"/>
        <v>99.99356548069645</v>
      </c>
    </row>
    <row r="12" spans="1:5" ht="18" customHeight="1">
      <c r="A12" s="173">
        <v>3</v>
      </c>
      <c r="B12" s="50" t="s">
        <v>838</v>
      </c>
      <c r="C12" s="51">
        <f>C13+C14</f>
        <v>16917</v>
      </c>
      <c r="D12" s="51">
        <f>D13+D14</f>
        <v>15781.51</v>
      </c>
      <c r="E12" s="52">
        <f t="shared" si="0"/>
        <v>93.28787610096353</v>
      </c>
    </row>
    <row r="13" spans="1:5" ht="18" customHeight="1">
      <c r="A13" s="173"/>
      <c r="B13" s="41" t="s">
        <v>839</v>
      </c>
      <c r="C13" s="53">
        <v>4860</v>
      </c>
      <c r="D13" s="39">
        <v>3742.11</v>
      </c>
      <c r="E13" s="39">
        <f t="shared" si="0"/>
        <v>76.99814814814815</v>
      </c>
    </row>
    <row r="14" spans="1:5" ht="18" customHeight="1">
      <c r="A14" s="173"/>
      <c r="B14" s="41" t="s">
        <v>840</v>
      </c>
      <c r="C14" s="53">
        <v>12057</v>
      </c>
      <c r="D14" s="39">
        <v>12039.4</v>
      </c>
      <c r="E14" s="39">
        <f t="shared" si="0"/>
        <v>99.85402670647757</v>
      </c>
    </row>
    <row r="15" spans="1:5" ht="18" customHeight="1">
      <c r="A15" s="173">
        <v>4</v>
      </c>
      <c r="B15" s="50" t="s">
        <v>841</v>
      </c>
      <c r="C15" s="51">
        <f>C16+C17</f>
        <v>13599</v>
      </c>
      <c r="D15" s="51">
        <f>D16+D17</f>
        <v>10594.81</v>
      </c>
      <c r="E15" s="52">
        <f t="shared" si="0"/>
        <v>77.9087432899478</v>
      </c>
    </row>
    <row r="16" spans="1:5" ht="18" customHeight="1">
      <c r="A16" s="173"/>
      <c r="B16" s="41" t="s">
        <v>839</v>
      </c>
      <c r="C16" s="53">
        <v>2700</v>
      </c>
      <c r="D16" s="39">
        <v>2363.93</v>
      </c>
      <c r="E16" s="39">
        <f t="shared" si="0"/>
        <v>87.55296296296295</v>
      </c>
    </row>
    <row r="17" spans="1:5" ht="18" customHeight="1">
      <c r="A17" s="173"/>
      <c r="B17" s="41" t="s">
        <v>837</v>
      </c>
      <c r="C17" s="53">
        <v>10899</v>
      </c>
      <c r="D17" s="39">
        <v>8230.88</v>
      </c>
      <c r="E17" s="39">
        <f t="shared" si="0"/>
        <v>75.51958895311495</v>
      </c>
    </row>
    <row r="18" spans="1:5" ht="18" customHeight="1">
      <c r="A18" s="173">
        <v>5</v>
      </c>
      <c r="B18" s="50" t="s">
        <v>842</v>
      </c>
      <c r="C18" s="51">
        <f>C19+C20</f>
        <v>11487</v>
      </c>
      <c r="D18" s="51">
        <f>D19+D20</f>
        <v>11486.85</v>
      </c>
      <c r="E18" s="52">
        <f t="shared" si="0"/>
        <v>99.99869417602507</v>
      </c>
    </row>
    <row r="19" spans="1:5" ht="18" customHeight="1">
      <c r="A19" s="173"/>
      <c r="B19" s="41" t="s">
        <v>868</v>
      </c>
      <c r="C19" s="53">
        <v>10987</v>
      </c>
      <c r="D19" s="39">
        <v>10986.85</v>
      </c>
      <c r="E19" s="39">
        <f t="shared" si="0"/>
        <v>99.99863475015928</v>
      </c>
    </row>
    <row r="20" spans="1:5" ht="18" customHeight="1">
      <c r="A20" s="173"/>
      <c r="B20" s="41" t="s">
        <v>869</v>
      </c>
      <c r="C20" s="53">
        <v>500</v>
      </c>
      <c r="D20" s="39">
        <v>500</v>
      </c>
      <c r="E20" s="39">
        <f t="shared" si="0"/>
        <v>100</v>
      </c>
    </row>
    <row r="21" spans="1:5" ht="18" customHeight="1">
      <c r="A21" s="173">
        <v>6</v>
      </c>
      <c r="B21" s="50" t="s">
        <v>843</v>
      </c>
      <c r="C21" s="51">
        <f>C22+C23</f>
        <v>10658</v>
      </c>
      <c r="D21" s="51">
        <f>D22+D23</f>
        <v>10270.45</v>
      </c>
      <c r="E21" s="52">
        <f t="shared" si="0"/>
        <v>96.36376430850066</v>
      </c>
    </row>
    <row r="22" spans="1:5" ht="18" customHeight="1">
      <c r="A22" s="173"/>
      <c r="B22" s="54" t="s">
        <v>852</v>
      </c>
      <c r="C22" s="53">
        <v>5658</v>
      </c>
      <c r="D22" s="39">
        <v>5656.3</v>
      </c>
      <c r="E22" s="39">
        <f t="shared" si="0"/>
        <v>99.96995404736656</v>
      </c>
    </row>
    <row r="23" spans="1:5" ht="18" customHeight="1">
      <c r="A23" s="173"/>
      <c r="B23" s="41" t="s">
        <v>870</v>
      </c>
      <c r="C23" s="53">
        <v>5000</v>
      </c>
      <c r="D23" s="39">
        <v>4614.15</v>
      </c>
      <c r="E23" s="39">
        <f t="shared" si="0"/>
        <v>92.28299999999999</v>
      </c>
    </row>
    <row r="24" spans="1:5" ht="18" customHeight="1">
      <c r="A24" s="173">
        <v>7</v>
      </c>
      <c r="B24" s="50" t="s">
        <v>844</v>
      </c>
      <c r="C24" s="51">
        <f>C25</f>
        <v>10733</v>
      </c>
      <c r="D24" s="51">
        <f>D25</f>
        <v>5349.45</v>
      </c>
      <c r="E24" s="52">
        <f t="shared" si="0"/>
        <v>49.84114413491102</v>
      </c>
    </row>
    <row r="25" spans="1:5" ht="18" customHeight="1">
      <c r="A25" s="173"/>
      <c r="B25" s="54" t="s">
        <v>852</v>
      </c>
      <c r="C25" s="53">
        <v>10733</v>
      </c>
      <c r="D25" s="39">
        <v>5349.45</v>
      </c>
      <c r="E25" s="39">
        <f t="shared" si="0"/>
        <v>49.84114413491102</v>
      </c>
    </row>
    <row r="26" spans="1:5" ht="18" customHeight="1">
      <c r="A26" s="173">
        <v>8</v>
      </c>
      <c r="B26" s="50" t="s">
        <v>846</v>
      </c>
      <c r="C26" s="51">
        <f>C27+C28</f>
        <v>14328</v>
      </c>
      <c r="D26" s="51">
        <f>D27+D28</f>
        <v>6892.65</v>
      </c>
      <c r="E26" s="52">
        <f t="shared" si="0"/>
        <v>48.106155778894475</v>
      </c>
    </row>
    <row r="27" spans="1:5" ht="18" customHeight="1">
      <c r="A27" s="173"/>
      <c r="B27" s="41" t="s">
        <v>871</v>
      </c>
      <c r="C27" s="53">
        <v>5500</v>
      </c>
      <c r="D27" s="39">
        <v>4899.05</v>
      </c>
      <c r="E27" s="39">
        <f t="shared" si="0"/>
        <v>89.07363636363637</v>
      </c>
    </row>
    <row r="28" spans="1:5" ht="18" customHeight="1">
      <c r="A28" s="173"/>
      <c r="B28" s="41" t="s">
        <v>872</v>
      </c>
      <c r="C28" s="53">
        <v>8828</v>
      </c>
      <c r="D28" s="39">
        <v>1993.6</v>
      </c>
      <c r="E28" s="39">
        <f t="shared" si="0"/>
        <v>22.582691436338923</v>
      </c>
    </row>
    <row r="29" spans="1:5" ht="18" customHeight="1">
      <c r="A29" s="173">
        <v>9</v>
      </c>
      <c r="B29" s="50" t="s">
        <v>847</v>
      </c>
      <c r="C29" s="51">
        <f>C30+C31</f>
        <v>9074</v>
      </c>
      <c r="D29" s="51">
        <f>D30+D31</f>
        <v>1999.58</v>
      </c>
      <c r="E29" s="52">
        <f t="shared" si="0"/>
        <v>22.0363676438175</v>
      </c>
    </row>
    <row r="30" spans="1:5" ht="18" customHeight="1">
      <c r="A30" s="173"/>
      <c r="B30" s="41" t="s">
        <v>848</v>
      </c>
      <c r="C30" s="53">
        <v>8600</v>
      </c>
      <c r="D30" s="39">
        <v>1545.59</v>
      </c>
      <c r="E30" s="39">
        <f t="shared" si="0"/>
        <v>17.971976744186048</v>
      </c>
    </row>
    <row r="31" spans="1:5" ht="18" customHeight="1">
      <c r="A31" s="173"/>
      <c r="B31" s="41" t="s">
        <v>873</v>
      </c>
      <c r="C31" s="53">
        <v>474</v>
      </c>
      <c r="D31" s="39">
        <v>453.99</v>
      </c>
      <c r="E31" s="39">
        <f t="shared" si="0"/>
        <v>95.77848101265823</v>
      </c>
    </row>
    <row r="32" spans="1:5" ht="18" customHeight="1">
      <c r="A32" s="174">
        <v>10</v>
      </c>
      <c r="B32" s="30" t="s">
        <v>849</v>
      </c>
      <c r="C32" s="51">
        <f>C33+C34</f>
        <v>12166</v>
      </c>
      <c r="D32" s="51">
        <f>D33+D34</f>
        <v>8236.94</v>
      </c>
      <c r="E32" s="52">
        <f t="shared" si="0"/>
        <v>67.70458655268781</v>
      </c>
    </row>
    <row r="33" spans="1:5" ht="18" customHeight="1">
      <c r="A33" s="175"/>
      <c r="B33" s="31" t="s">
        <v>874</v>
      </c>
      <c r="C33" s="53">
        <v>5000</v>
      </c>
      <c r="D33" s="55">
        <v>3815.38</v>
      </c>
      <c r="E33" s="39">
        <f t="shared" si="0"/>
        <v>76.3076</v>
      </c>
    </row>
    <row r="34" spans="1:5" ht="18" customHeight="1">
      <c r="A34" s="175"/>
      <c r="B34" s="31" t="s">
        <v>850</v>
      </c>
      <c r="C34" s="53">
        <v>7166</v>
      </c>
      <c r="D34" s="55">
        <v>4421.56</v>
      </c>
      <c r="E34" s="39">
        <f t="shared" si="0"/>
        <v>61.70192576053587</v>
      </c>
    </row>
    <row r="35" spans="1:5" ht="18" customHeight="1">
      <c r="A35" s="173">
        <v>11</v>
      </c>
      <c r="B35" s="50" t="s">
        <v>851</v>
      </c>
      <c r="C35" s="51">
        <f>C36+C37</f>
        <v>25136</v>
      </c>
      <c r="D35" s="51">
        <f>D36+D37</f>
        <v>23758.21</v>
      </c>
      <c r="E35" s="52">
        <f t="shared" si="0"/>
        <v>94.51865849777212</v>
      </c>
    </row>
    <row r="36" spans="1:5" ht="18" customHeight="1">
      <c r="A36" s="173"/>
      <c r="B36" s="32" t="s">
        <v>852</v>
      </c>
      <c r="C36" s="53">
        <v>21136</v>
      </c>
      <c r="D36" s="39">
        <v>19806.25</v>
      </c>
      <c r="E36" s="39">
        <f t="shared" si="0"/>
        <v>93.70860143830431</v>
      </c>
    </row>
    <row r="37" spans="1:5" ht="18" customHeight="1">
      <c r="A37" s="173"/>
      <c r="B37" s="41" t="s">
        <v>837</v>
      </c>
      <c r="C37" s="53">
        <v>4000</v>
      </c>
      <c r="D37" s="39">
        <v>3951.96</v>
      </c>
      <c r="E37" s="39">
        <f t="shared" si="0"/>
        <v>98.799</v>
      </c>
    </row>
    <row r="38" spans="1:5" ht="18" customHeight="1">
      <c r="A38" s="173">
        <v>12</v>
      </c>
      <c r="B38" s="50" t="s">
        <v>853</v>
      </c>
      <c r="C38" s="51">
        <f>C39+C40</f>
        <v>12467</v>
      </c>
      <c r="D38" s="51">
        <f>D39+D40</f>
        <v>11731.62</v>
      </c>
      <c r="E38" s="52">
        <f t="shared" si="0"/>
        <v>94.10138766343145</v>
      </c>
    </row>
    <row r="39" spans="1:5" ht="18" customHeight="1">
      <c r="A39" s="173"/>
      <c r="B39" s="32" t="s">
        <v>852</v>
      </c>
      <c r="C39" s="53">
        <v>9600</v>
      </c>
      <c r="D39" s="39">
        <v>8965.85</v>
      </c>
      <c r="E39" s="39">
        <f t="shared" si="0"/>
        <v>93.39427083333334</v>
      </c>
    </row>
    <row r="40" spans="1:5" ht="36" customHeight="1">
      <c r="A40" s="173"/>
      <c r="B40" s="56" t="s">
        <v>854</v>
      </c>
      <c r="C40" s="53">
        <v>2867</v>
      </c>
      <c r="D40" s="39">
        <v>2765.77</v>
      </c>
      <c r="E40" s="39">
        <f t="shared" si="0"/>
        <v>96.46913149633764</v>
      </c>
    </row>
    <row r="41" spans="1:5" ht="20.25" customHeight="1">
      <c r="A41" s="33"/>
      <c r="B41" s="40" t="s">
        <v>855</v>
      </c>
      <c r="C41" s="210">
        <f>C6+C9+C12+C15+C18+C21+C24+C26+C29+C32+C35+C38</f>
        <v>168814</v>
      </c>
      <c r="D41" s="210">
        <f>D6+D9+D12+D15+D18+D21+D24+D26+D29+D32+D35+D38</f>
        <v>133372.34999999998</v>
      </c>
      <c r="E41" s="52">
        <f t="shared" si="0"/>
        <v>79.00550309808428</v>
      </c>
    </row>
    <row r="42" spans="1:5" ht="39" customHeight="1">
      <c r="A42" s="28"/>
      <c r="B42" s="29"/>
      <c r="C42" s="35"/>
      <c r="D42" s="36"/>
      <c r="E42" s="38"/>
    </row>
  </sheetData>
  <sheetProtection/>
  <mergeCells count="19">
    <mergeCell ref="E3:E5"/>
    <mergeCell ref="A24:A25"/>
    <mergeCell ref="A6:A8"/>
    <mergeCell ref="A9:A11"/>
    <mergeCell ref="A12:A14"/>
    <mergeCell ref="A15:A17"/>
    <mergeCell ref="A2:C2"/>
    <mergeCell ref="A3:A5"/>
    <mergeCell ref="B3:B5"/>
    <mergeCell ref="C3:C5"/>
    <mergeCell ref="A35:A37"/>
    <mergeCell ref="A38:A40"/>
    <mergeCell ref="A32:A34"/>
    <mergeCell ref="D3:D5"/>
    <mergeCell ref="A1:E1"/>
    <mergeCell ref="A26:A28"/>
    <mergeCell ref="A29:A31"/>
    <mergeCell ref="A18:A20"/>
    <mergeCell ref="A21:A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PageLayoutView="0" workbookViewId="0" topLeftCell="A46">
      <selection activeCell="J60" sqref="J60"/>
    </sheetView>
  </sheetViews>
  <sheetFormatPr defaultColWidth="9.33203125" defaultRowHeight="12.75"/>
  <cols>
    <col min="1" max="1" width="4.83203125" style="0" customWidth="1"/>
    <col min="2" max="2" width="6.5" style="0" customWidth="1"/>
    <col min="3" max="3" width="5.5" style="0" customWidth="1"/>
    <col min="4" max="4" width="33.83203125" style="0" customWidth="1"/>
    <col min="5" max="5" width="12.83203125" style="0" customWidth="1"/>
    <col min="6" max="6" width="13.66015625" style="0" customWidth="1"/>
    <col min="7" max="8" width="12.83203125" style="0" customWidth="1"/>
    <col min="9" max="9" width="11.83203125" style="0" customWidth="1"/>
    <col min="10" max="10" width="14" style="0" customWidth="1"/>
    <col min="11" max="11" width="12.16015625" style="0" customWidth="1"/>
    <col min="12" max="12" width="11.5" style="0" customWidth="1"/>
    <col min="13" max="13" width="12" style="0" customWidth="1"/>
    <col min="14" max="14" width="14.33203125" style="0" customWidth="1"/>
    <col min="15" max="15" width="12.66015625" style="0" customWidth="1"/>
    <col min="16" max="16" width="12.83203125" style="0" customWidth="1"/>
    <col min="17" max="17" width="10.16015625" style="0" bestFit="1" customWidth="1"/>
  </cols>
  <sheetData>
    <row r="1" spans="1:15" ht="14.25">
      <c r="A1" s="204" t="s">
        <v>905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</row>
    <row r="2" spans="1:15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ht="15" customHeight="1">
      <c r="A3" s="68"/>
      <c r="B3" s="68"/>
      <c r="C3" s="68"/>
      <c r="D3" s="68"/>
      <c r="E3" s="190" t="s">
        <v>904</v>
      </c>
      <c r="F3" s="206" t="s">
        <v>893</v>
      </c>
      <c r="G3" s="192"/>
      <c r="H3" s="192"/>
      <c r="I3" s="192"/>
      <c r="J3" s="192"/>
      <c r="K3" s="192"/>
      <c r="L3" s="192"/>
      <c r="M3" s="192"/>
      <c r="N3" s="192"/>
      <c r="O3" s="207"/>
      <c r="P3" s="190" t="s">
        <v>906</v>
      </c>
    </row>
    <row r="4" spans="1:21" ht="68.25" customHeight="1">
      <c r="A4" s="76" t="s">
        <v>0</v>
      </c>
      <c r="B4" s="77" t="s">
        <v>276</v>
      </c>
      <c r="C4" s="78" t="s">
        <v>277</v>
      </c>
      <c r="D4" s="79" t="s">
        <v>1</v>
      </c>
      <c r="E4" s="192"/>
      <c r="F4" s="80" t="s">
        <v>894</v>
      </c>
      <c r="G4" s="81" t="s">
        <v>895</v>
      </c>
      <c r="H4" s="81" t="s">
        <v>896</v>
      </c>
      <c r="I4" s="80" t="s">
        <v>897</v>
      </c>
      <c r="J4" s="80" t="s">
        <v>898</v>
      </c>
      <c r="K4" s="80" t="s">
        <v>899</v>
      </c>
      <c r="L4" s="80" t="s">
        <v>900</v>
      </c>
      <c r="M4" s="80" t="s">
        <v>901</v>
      </c>
      <c r="N4" s="80" t="s">
        <v>902</v>
      </c>
      <c r="O4" s="82" t="s">
        <v>903</v>
      </c>
      <c r="P4" s="191"/>
      <c r="Q4" s="47"/>
      <c r="R4" s="47"/>
      <c r="S4" s="47"/>
      <c r="T4" s="47"/>
      <c r="U4" s="47"/>
    </row>
    <row r="5" spans="1:21" ht="27.75" customHeight="1">
      <c r="A5" s="195" t="s">
        <v>856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72"/>
      <c r="Q5" s="47"/>
      <c r="R5" s="47"/>
      <c r="S5" s="47"/>
      <c r="T5" s="47"/>
      <c r="U5" s="47"/>
    </row>
    <row r="6" spans="1:21" ht="12.75">
      <c r="A6" s="83">
        <v>710</v>
      </c>
      <c r="B6" s="83"/>
      <c r="C6" s="84"/>
      <c r="D6" s="85" t="s">
        <v>360</v>
      </c>
      <c r="E6" s="86">
        <f>E7</f>
        <v>229000</v>
      </c>
      <c r="F6" s="83"/>
      <c r="G6" s="83"/>
      <c r="H6" s="83"/>
      <c r="I6" s="83"/>
      <c r="J6" s="83"/>
      <c r="K6" s="86">
        <f>K7</f>
        <v>-33736</v>
      </c>
      <c r="L6" s="83"/>
      <c r="M6" s="83"/>
      <c r="N6" s="83"/>
      <c r="O6" s="87"/>
      <c r="P6" s="66">
        <f aca="true" t="shared" si="0" ref="P6:P11">SUM(E6:O6)</f>
        <v>195264</v>
      </c>
      <c r="Q6" s="47"/>
      <c r="R6" s="47"/>
      <c r="S6" s="47"/>
      <c r="T6" s="47"/>
      <c r="U6" s="47"/>
    </row>
    <row r="7" spans="1:21" ht="12.75">
      <c r="A7" s="83"/>
      <c r="B7" s="83">
        <v>71095</v>
      </c>
      <c r="C7" s="84"/>
      <c r="D7" s="85" t="s">
        <v>11</v>
      </c>
      <c r="E7" s="86">
        <f>E8+E9</f>
        <v>229000</v>
      </c>
      <c r="F7" s="83"/>
      <c r="G7" s="83"/>
      <c r="H7" s="83"/>
      <c r="I7" s="83"/>
      <c r="J7" s="83"/>
      <c r="K7" s="86">
        <f>K8+K9</f>
        <v>-33736</v>
      </c>
      <c r="L7" s="83"/>
      <c r="M7" s="83"/>
      <c r="N7" s="83"/>
      <c r="O7" s="87"/>
      <c r="P7" s="66">
        <f t="shared" si="0"/>
        <v>195264</v>
      </c>
      <c r="Q7" s="47"/>
      <c r="R7" s="47"/>
      <c r="S7" s="47"/>
      <c r="T7" s="47"/>
      <c r="U7" s="47"/>
    </row>
    <row r="8" spans="1:21" ht="12.75">
      <c r="A8" s="83"/>
      <c r="B8" s="83"/>
      <c r="C8" s="84">
        <v>4278</v>
      </c>
      <c r="D8" s="85" t="s">
        <v>338</v>
      </c>
      <c r="E8" s="86">
        <v>148957</v>
      </c>
      <c r="F8" s="83"/>
      <c r="G8" s="83"/>
      <c r="H8" s="83"/>
      <c r="I8" s="83"/>
      <c r="J8" s="83"/>
      <c r="K8" s="86">
        <v>-21957</v>
      </c>
      <c r="L8" s="83"/>
      <c r="M8" s="83"/>
      <c r="N8" s="83"/>
      <c r="O8" s="87"/>
      <c r="P8" s="66">
        <f t="shared" si="0"/>
        <v>127000</v>
      </c>
      <c r="Q8" s="47"/>
      <c r="R8" s="47"/>
      <c r="S8" s="47"/>
      <c r="T8" s="47"/>
      <c r="U8" s="47"/>
    </row>
    <row r="9" spans="1:21" ht="12.75">
      <c r="A9" s="88"/>
      <c r="B9" s="89"/>
      <c r="C9" s="90">
        <v>4279</v>
      </c>
      <c r="D9" s="85" t="s">
        <v>338</v>
      </c>
      <c r="E9" s="91">
        <v>80043</v>
      </c>
      <c r="F9" s="89"/>
      <c r="G9" s="89"/>
      <c r="H9" s="89"/>
      <c r="I9" s="89"/>
      <c r="J9" s="89"/>
      <c r="K9" s="91">
        <v>-11779</v>
      </c>
      <c r="L9" s="92"/>
      <c r="M9" s="92"/>
      <c r="N9" s="92"/>
      <c r="O9" s="93"/>
      <c r="P9" s="66">
        <f t="shared" si="0"/>
        <v>68264</v>
      </c>
      <c r="Q9" s="47"/>
      <c r="R9" s="47"/>
      <c r="S9" s="47"/>
      <c r="T9" s="47"/>
      <c r="U9" s="47"/>
    </row>
    <row r="10" spans="1:21" s="49" customFormat="1" ht="24" customHeight="1">
      <c r="A10" s="195" t="s">
        <v>876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66"/>
      <c r="Q10" s="57"/>
      <c r="R10" s="57"/>
      <c r="S10" s="57"/>
      <c r="T10" s="57"/>
      <c r="U10" s="57"/>
    </row>
    <row r="11" spans="1:21" ht="12.75">
      <c r="A11" s="83">
        <v>710</v>
      </c>
      <c r="B11" s="83"/>
      <c r="C11" s="84"/>
      <c r="D11" s="85" t="s">
        <v>360</v>
      </c>
      <c r="E11" s="94">
        <f>E12</f>
        <v>681400</v>
      </c>
      <c r="F11" s="63"/>
      <c r="G11" s="63"/>
      <c r="H11" s="94">
        <f>H12</f>
        <v>326000</v>
      </c>
      <c r="I11" s="63"/>
      <c r="J11" s="94">
        <f>J12</f>
        <v>-80000</v>
      </c>
      <c r="K11" s="94">
        <f>K12</f>
        <v>-109322</v>
      </c>
      <c r="L11" s="63"/>
      <c r="M11" s="63"/>
      <c r="N11" s="63"/>
      <c r="O11" s="94">
        <f>O12</f>
        <v>0</v>
      </c>
      <c r="P11" s="66">
        <f t="shared" si="0"/>
        <v>818078</v>
      </c>
      <c r="Q11" s="47"/>
      <c r="R11" s="47"/>
      <c r="S11" s="47"/>
      <c r="T11" s="47"/>
      <c r="U11" s="47"/>
    </row>
    <row r="12" spans="1:21" ht="12.75">
      <c r="A12" s="88"/>
      <c r="B12" s="89">
        <v>71095</v>
      </c>
      <c r="C12" s="90"/>
      <c r="D12" s="85" t="s">
        <v>11</v>
      </c>
      <c r="E12" s="91">
        <f>E13+E14</f>
        <v>681400</v>
      </c>
      <c r="F12" s="89"/>
      <c r="G12" s="89"/>
      <c r="H12" s="91">
        <f>H14</f>
        <v>326000</v>
      </c>
      <c r="I12" s="89"/>
      <c r="J12" s="91">
        <f>J14</f>
        <v>-80000</v>
      </c>
      <c r="K12" s="91">
        <f>K14</f>
        <v>-109322</v>
      </c>
      <c r="L12" s="92"/>
      <c r="M12" s="92"/>
      <c r="N12" s="92"/>
      <c r="O12" s="95">
        <f>O13+O14</f>
        <v>0</v>
      </c>
      <c r="P12" s="66">
        <f>SUM(E12:O12)</f>
        <v>818078</v>
      </c>
      <c r="Q12" s="60"/>
      <c r="R12" s="47"/>
      <c r="S12" s="47"/>
      <c r="T12" s="47"/>
      <c r="U12" s="47"/>
    </row>
    <row r="13" spans="1:21" ht="22.5">
      <c r="A13" s="88"/>
      <c r="B13" s="89"/>
      <c r="C13" s="90">
        <v>6058</v>
      </c>
      <c r="D13" s="85" t="s">
        <v>358</v>
      </c>
      <c r="E13" s="91">
        <v>279246</v>
      </c>
      <c r="F13" s="89"/>
      <c r="G13" s="89"/>
      <c r="H13" s="89"/>
      <c r="I13" s="89"/>
      <c r="J13" s="91"/>
      <c r="K13" s="91"/>
      <c r="L13" s="92"/>
      <c r="M13" s="92"/>
      <c r="N13" s="92"/>
      <c r="O13" s="95">
        <v>-58200</v>
      </c>
      <c r="P13" s="96">
        <f>SUM(E13:O13)</f>
        <v>221046</v>
      </c>
      <c r="Q13" s="47"/>
      <c r="R13" s="47"/>
      <c r="S13" s="47"/>
      <c r="T13" s="47"/>
      <c r="U13" s="47"/>
    </row>
    <row r="14" spans="1:21" ht="22.5">
      <c r="A14" s="88"/>
      <c r="B14" s="89"/>
      <c r="C14" s="90">
        <v>6059</v>
      </c>
      <c r="D14" s="85" t="s">
        <v>358</v>
      </c>
      <c r="E14" s="91">
        <v>402154</v>
      </c>
      <c r="F14" s="89"/>
      <c r="G14" s="89"/>
      <c r="H14" s="91">
        <v>326000</v>
      </c>
      <c r="I14" s="89"/>
      <c r="J14" s="91">
        <v>-80000</v>
      </c>
      <c r="K14" s="91">
        <v>-109322</v>
      </c>
      <c r="L14" s="92"/>
      <c r="M14" s="92"/>
      <c r="N14" s="92"/>
      <c r="O14" s="95">
        <v>58200</v>
      </c>
      <c r="P14" s="96">
        <f>SUM(E14:O14)</f>
        <v>597032</v>
      </c>
      <c r="Q14" s="47"/>
      <c r="R14" s="47"/>
      <c r="S14" s="47"/>
      <c r="T14" s="47"/>
      <c r="U14" s="47"/>
    </row>
    <row r="15" spans="1:21" ht="22.5" customHeight="1">
      <c r="A15" s="195" t="s">
        <v>880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66"/>
      <c r="Q15" s="47"/>
      <c r="R15" s="47"/>
      <c r="S15" s="47"/>
      <c r="T15" s="47"/>
      <c r="U15" s="47"/>
    </row>
    <row r="16" spans="1:21" ht="12.75">
      <c r="A16" s="88">
        <v>710</v>
      </c>
      <c r="B16" s="89"/>
      <c r="C16" s="90"/>
      <c r="D16" s="85" t="s">
        <v>360</v>
      </c>
      <c r="E16" s="91"/>
      <c r="F16" s="91">
        <f>F17</f>
        <v>40000</v>
      </c>
      <c r="G16" s="89"/>
      <c r="H16" s="89"/>
      <c r="I16" s="89"/>
      <c r="J16" s="91">
        <f>J17</f>
        <v>0</v>
      </c>
      <c r="K16" s="91">
        <f>K17</f>
        <v>-10616</v>
      </c>
      <c r="L16" s="97">
        <f>L17</f>
        <v>0</v>
      </c>
      <c r="M16" s="97"/>
      <c r="N16" s="97"/>
      <c r="O16" s="95"/>
      <c r="P16" s="66">
        <f aca="true" t="shared" si="1" ref="P16:P21">SUM(E16:O16)</f>
        <v>29384</v>
      </c>
      <c r="Q16" s="60"/>
      <c r="R16" s="47"/>
      <c r="S16" s="47"/>
      <c r="T16" s="47"/>
      <c r="U16" s="47"/>
    </row>
    <row r="17" spans="1:21" ht="12.75">
      <c r="A17" s="88"/>
      <c r="B17" s="83">
        <v>71095</v>
      </c>
      <c r="C17" s="84"/>
      <c r="D17" s="85" t="s">
        <v>11</v>
      </c>
      <c r="E17" s="91"/>
      <c r="F17" s="91">
        <f>SUM(F18:F21)</f>
        <v>40000</v>
      </c>
      <c r="G17" s="89"/>
      <c r="H17" s="89"/>
      <c r="I17" s="89"/>
      <c r="J17" s="91">
        <f>J18+J20</f>
        <v>0</v>
      </c>
      <c r="K17" s="91">
        <f>K18+K19+K20+K21</f>
        <v>-10616</v>
      </c>
      <c r="L17" s="97">
        <f>L20+L21</f>
        <v>0</v>
      </c>
      <c r="M17" s="97"/>
      <c r="N17" s="97"/>
      <c r="O17" s="95"/>
      <c r="P17" s="66">
        <f t="shared" si="1"/>
        <v>29384</v>
      </c>
      <c r="Q17" s="47"/>
      <c r="R17" s="47"/>
      <c r="S17" s="47"/>
      <c r="T17" s="47"/>
      <c r="U17" s="47"/>
    </row>
    <row r="18" spans="1:21" ht="12.75">
      <c r="A18" s="88"/>
      <c r="B18" s="83"/>
      <c r="C18" s="84">
        <v>4278</v>
      </c>
      <c r="D18" s="85" t="s">
        <v>338</v>
      </c>
      <c r="E18" s="91"/>
      <c r="F18" s="91">
        <v>6400</v>
      </c>
      <c r="G18" s="89"/>
      <c r="H18" s="89"/>
      <c r="I18" s="89"/>
      <c r="J18" s="91">
        <v>-6400</v>
      </c>
      <c r="K18" s="91"/>
      <c r="L18" s="92"/>
      <c r="M18" s="92"/>
      <c r="N18" s="92"/>
      <c r="O18" s="93"/>
      <c r="P18" s="66">
        <f t="shared" si="1"/>
        <v>0</v>
      </c>
      <c r="Q18" s="47"/>
      <c r="R18" s="47"/>
      <c r="S18" s="47"/>
      <c r="T18" s="47"/>
      <c r="U18" s="47"/>
    </row>
    <row r="19" spans="1:21" ht="12.75">
      <c r="A19" s="88"/>
      <c r="B19" s="89"/>
      <c r="C19" s="90">
        <v>4279</v>
      </c>
      <c r="D19" s="85" t="s">
        <v>338</v>
      </c>
      <c r="E19" s="91"/>
      <c r="F19" s="91">
        <v>5600</v>
      </c>
      <c r="G19" s="89"/>
      <c r="H19" s="89"/>
      <c r="I19" s="89"/>
      <c r="J19" s="91"/>
      <c r="K19" s="91">
        <v>-5600</v>
      </c>
      <c r="L19" s="92"/>
      <c r="M19" s="92"/>
      <c r="N19" s="92"/>
      <c r="O19" s="93"/>
      <c r="P19" s="66">
        <f t="shared" si="1"/>
        <v>0</v>
      </c>
      <c r="Q19" s="47"/>
      <c r="R19" s="47"/>
      <c r="S19" s="47"/>
      <c r="T19" s="47"/>
      <c r="U19" s="47"/>
    </row>
    <row r="20" spans="1:21" ht="22.5">
      <c r="A20" s="88"/>
      <c r="B20" s="89"/>
      <c r="C20" s="90">
        <v>6058</v>
      </c>
      <c r="D20" s="85" t="s">
        <v>358</v>
      </c>
      <c r="E20" s="91"/>
      <c r="F20" s="91">
        <v>13600</v>
      </c>
      <c r="G20" s="89"/>
      <c r="H20" s="89"/>
      <c r="I20" s="89"/>
      <c r="J20" s="91">
        <v>6400</v>
      </c>
      <c r="K20" s="91">
        <v>-3278</v>
      </c>
      <c r="L20" s="97">
        <v>-176</v>
      </c>
      <c r="M20" s="97"/>
      <c r="N20" s="97"/>
      <c r="O20" s="95"/>
      <c r="P20" s="66">
        <f t="shared" si="1"/>
        <v>16546</v>
      </c>
      <c r="Q20" s="47"/>
      <c r="R20" s="47"/>
      <c r="S20" s="47"/>
      <c r="T20" s="47"/>
      <c r="U20" s="47"/>
    </row>
    <row r="21" spans="1:21" ht="22.5">
      <c r="A21" s="88"/>
      <c r="B21" s="89"/>
      <c r="C21" s="90">
        <v>6059</v>
      </c>
      <c r="D21" s="85" t="s">
        <v>358</v>
      </c>
      <c r="E21" s="91"/>
      <c r="F21" s="91">
        <v>14400</v>
      </c>
      <c r="G21" s="89"/>
      <c r="H21" s="89"/>
      <c r="I21" s="89"/>
      <c r="J21" s="89"/>
      <c r="K21" s="91">
        <v>-1738</v>
      </c>
      <c r="L21" s="97">
        <v>176</v>
      </c>
      <c r="M21" s="97"/>
      <c r="N21" s="97"/>
      <c r="O21" s="95"/>
      <c r="P21" s="66">
        <f t="shared" si="1"/>
        <v>12838</v>
      </c>
      <c r="Q21" s="47"/>
      <c r="R21" s="47"/>
      <c r="S21" s="47"/>
      <c r="T21" s="47"/>
      <c r="U21" s="47"/>
    </row>
    <row r="22" spans="1:21" s="49" customFormat="1" ht="25.5" customHeight="1">
      <c r="A22" s="195" t="s">
        <v>892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6"/>
      <c r="M22" s="98"/>
      <c r="N22" s="98"/>
      <c r="O22" s="99"/>
      <c r="P22" s="66"/>
      <c r="Q22" s="57"/>
      <c r="R22" s="57"/>
      <c r="S22" s="57"/>
      <c r="T22" s="57"/>
      <c r="U22" s="57"/>
    </row>
    <row r="23" spans="1:21" ht="12.75">
      <c r="A23" s="88">
        <v>801</v>
      </c>
      <c r="B23" s="89"/>
      <c r="C23" s="90"/>
      <c r="D23" s="85" t="s">
        <v>162</v>
      </c>
      <c r="E23" s="91"/>
      <c r="F23" s="91"/>
      <c r="G23" s="89"/>
      <c r="H23" s="89"/>
      <c r="I23" s="89"/>
      <c r="J23" s="89"/>
      <c r="K23" s="91"/>
      <c r="L23" s="97"/>
      <c r="M23" s="97"/>
      <c r="N23" s="97">
        <f>N24</f>
        <v>4244</v>
      </c>
      <c r="O23" s="95"/>
      <c r="P23" s="66">
        <f aca="true" t="shared" si="2" ref="P23:P37">SUM(E23:O23)</f>
        <v>4244</v>
      </c>
      <c r="Q23" s="47"/>
      <c r="R23" s="47"/>
      <c r="S23" s="47"/>
      <c r="T23" s="47"/>
      <c r="U23" s="47"/>
    </row>
    <row r="24" spans="1:21" ht="12.75">
      <c r="A24" s="88"/>
      <c r="B24" s="89">
        <v>80110</v>
      </c>
      <c r="C24" s="90"/>
      <c r="D24" s="85" t="s">
        <v>180</v>
      </c>
      <c r="E24" s="91"/>
      <c r="F24" s="91"/>
      <c r="G24" s="89"/>
      <c r="H24" s="89"/>
      <c r="I24" s="89"/>
      <c r="J24" s="89"/>
      <c r="K24" s="91"/>
      <c r="L24" s="97"/>
      <c r="M24" s="97"/>
      <c r="N24" s="97">
        <f>N25</f>
        <v>4244</v>
      </c>
      <c r="O24" s="95"/>
      <c r="P24" s="66">
        <f t="shared" si="2"/>
        <v>4244</v>
      </c>
      <c r="Q24" s="47"/>
      <c r="R24" s="47"/>
      <c r="S24" s="47"/>
      <c r="T24" s="47"/>
      <c r="U24" s="47"/>
    </row>
    <row r="25" spans="1:21" ht="12.75">
      <c r="A25" s="88"/>
      <c r="B25" s="89"/>
      <c r="C25" s="90">
        <v>4421</v>
      </c>
      <c r="D25" s="85" t="s">
        <v>435</v>
      </c>
      <c r="E25" s="91"/>
      <c r="F25" s="91"/>
      <c r="G25" s="89"/>
      <c r="H25" s="89"/>
      <c r="I25" s="89"/>
      <c r="J25" s="89"/>
      <c r="K25" s="91"/>
      <c r="L25" s="97"/>
      <c r="M25" s="97"/>
      <c r="N25" s="97">
        <v>4244</v>
      </c>
      <c r="O25" s="95"/>
      <c r="P25" s="66">
        <f t="shared" si="2"/>
        <v>4244</v>
      </c>
      <c r="Q25" s="47"/>
      <c r="R25" s="47"/>
      <c r="S25" s="47"/>
      <c r="T25" s="47"/>
      <c r="U25" s="47"/>
    </row>
    <row r="26" spans="1:21" ht="22.5" customHeight="1">
      <c r="A26" s="185" t="s">
        <v>857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66">
        <f t="shared" si="2"/>
        <v>0</v>
      </c>
      <c r="Q26" s="47"/>
      <c r="R26" s="47"/>
      <c r="S26" s="47"/>
      <c r="T26" s="47"/>
      <c r="U26" s="47"/>
    </row>
    <row r="27" spans="1:21" ht="22.5">
      <c r="A27" s="83">
        <v>853</v>
      </c>
      <c r="B27" s="68"/>
      <c r="C27" s="84"/>
      <c r="D27" s="85" t="s">
        <v>858</v>
      </c>
      <c r="E27" s="64"/>
      <c r="F27" s="67"/>
      <c r="G27" s="64"/>
      <c r="H27" s="65"/>
      <c r="I27" s="65">
        <f>I28</f>
        <v>52299</v>
      </c>
      <c r="J27" s="64">
        <f>J28</f>
        <v>6136</v>
      </c>
      <c r="K27" s="64"/>
      <c r="L27" s="64">
        <f>L28</f>
        <v>0</v>
      </c>
      <c r="M27" s="64"/>
      <c r="N27" s="64"/>
      <c r="O27" s="65"/>
      <c r="P27" s="66">
        <f t="shared" si="2"/>
        <v>58435</v>
      </c>
      <c r="Q27" s="47"/>
      <c r="R27" s="47"/>
      <c r="S27" s="47"/>
      <c r="T27" s="47"/>
      <c r="U27" s="47"/>
    </row>
    <row r="28" spans="1:21" ht="12.75">
      <c r="A28" s="83"/>
      <c r="B28" s="83">
        <v>85395</v>
      </c>
      <c r="C28" s="84"/>
      <c r="D28" s="85" t="s">
        <v>11</v>
      </c>
      <c r="E28" s="64"/>
      <c r="F28" s="67"/>
      <c r="G28" s="64"/>
      <c r="H28" s="65"/>
      <c r="I28" s="65">
        <f>SUM(I30:I36)</f>
        <v>52299</v>
      </c>
      <c r="J28" s="86">
        <f>J29</f>
        <v>6136</v>
      </c>
      <c r="K28" s="64"/>
      <c r="L28" s="64">
        <f>L33+L35</f>
        <v>0</v>
      </c>
      <c r="M28" s="64"/>
      <c r="N28" s="64"/>
      <c r="O28" s="65"/>
      <c r="P28" s="66">
        <f t="shared" si="2"/>
        <v>58435</v>
      </c>
      <c r="Q28" s="47"/>
      <c r="R28" s="47"/>
      <c r="S28" s="47"/>
      <c r="T28" s="47"/>
      <c r="U28" s="47"/>
    </row>
    <row r="29" spans="1:21" ht="12.75">
      <c r="A29" s="83"/>
      <c r="B29" s="83"/>
      <c r="C29" s="84">
        <v>3119</v>
      </c>
      <c r="D29" s="85" t="s">
        <v>659</v>
      </c>
      <c r="E29" s="64"/>
      <c r="F29" s="67"/>
      <c r="G29" s="64"/>
      <c r="H29" s="65"/>
      <c r="I29" s="65"/>
      <c r="J29" s="64">
        <v>6136</v>
      </c>
      <c r="K29" s="64"/>
      <c r="L29" s="64"/>
      <c r="M29" s="64"/>
      <c r="N29" s="64"/>
      <c r="O29" s="65"/>
      <c r="P29" s="66">
        <f t="shared" si="2"/>
        <v>6136</v>
      </c>
      <c r="Q29" s="47"/>
      <c r="R29" s="47"/>
      <c r="S29" s="47"/>
      <c r="T29" s="47"/>
      <c r="U29" s="47"/>
    </row>
    <row r="30" spans="1:21" ht="12.75">
      <c r="A30" s="83"/>
      <c r="B30" s="83"/>
      <c r="C30" s="84">
        <v>4117</v>
      </c>
      <c r="D30" s="85" t="s">
        <v>859</v>
      </c>
      <c r="E30" s="64"/>
      <c r="F30" s="67"/>
      <c r="G30" s="64"/>
      <c r="H30" s="65"/>
      <c r="I30" s="65">
        <v>8485.6</v>
      </c>
      <c r="J30" s="67"/>
      <c r="K30" s="64"/>
      <c r="L30" s="64"/>
      <c r="M30" s="64"/>
      <c r="N30" s="64"/>
      <c r="O30" s="65"/>
      <c r="P30" s="66">
        <f t="shared" si="2"/>
        <v>8485.6</v>
      </c>
      <c r="Q30" s="47"/>
      <c r="R30" s="47"/>
      <c r="S30" s="47"/>
      <c r="T30" s="47"/>
      <c r="U30" s="47"/>
    </row>
    <row r="31" spans="1:21" ht="12.75">
      <c r="A31" s="83"/>
      <c r="B31" s="83"/>
      <c r="C31" s="84">
        <v>4127</v>
      </c>
      <c r="D31" s="85" t="s">
        <v>311</v>
      </c>
      <c r="E31" s="64"/>
      <c r="F31" s="67"/>
      <c r="G31" s="64"/>
      <c r="H31" s="65"/>
      <c r="I31" s="65">
        <v>1605.5</v>
      </c>
      <c r="J31" s="67"/>
      <c r="K31" s="64"/>
      <c r="L31" s="64"/>
      <c r="M31" s="64"/>
      <c r="N31" s="64"/>
      <c r="O31" s="65"/>
      <c r="P31" s="66">
        <f t="shared" si="2"/>
        <v>1605.5</v>
      </c>
      <c r="Q31" s="47"/>
      <c r="R31" s="47"/>
      <c r="S31" s="47"/>
      <c r="T31" s="47"/>
      <c r="U31" s="47"/>
    </row>
    <row r="32" spans="1:21" ht="12.75">
      <c r="A32" s="83"/>
      <c r="B32" s="83"/>
      <c r="C32" s="84">
        <v>4177</v>
      </c>
      <c r="D32" s="85" t="s">
        <v>367</v>
      </c>
      <c r="E32" s="64"/>
      <c r="F32" s="67"/>
      <c r="G32" s="64"/>
      <c r="H32" s="65"/>
      <c r="I32" s="65">
        <v>168.6</v>
      </c>
      <c r="J32" s="67"/>
      <c r="K32" s="64"/>
      <c r="L32" s="64"/>
      <c r="M32" s="64"/>
      <c r="N32" s="64"/>
      <c r="O32" s="65"/>
      <c r="P32" s="66">
        <f t="shared" si="2"/>
        <v>168.6</v>
      </c>
      <c r="Q32" s="58"/>
      <c r="R32" s="47"/>
      <c r="S32" s="47"/>
      <c r="T32" s="47"/>
      <c r="U32" s="47"/>
    </row>
    <row r="33" spans="1:21" ht="12.75">
      <c r="A33" s="83"/>
      <c r="B33" s="83"/>
      <c r="C33" s="84">
        <v>4217</v>
      </c>
      <c r="D33" s="85" t="s">
        <v>860</v>
      </c>
      <c r="E33" s="64"/>
      <c r="F33" s="67"/>
      <c r="G33" s="64"/>
      <c r="H33" s="65"/>
      <c r="I33" s="65">
        <v>11740.8</v>
      </c>
      <c r="J33" s="67"/>
      <c r="K33" s="64"/>
      <c r="L33" s="64">
        <v>-7400</v>
      </c>
      <c r="M33" s="64"/>
      <c r="N33" s="64"/>
      <c r="O33" s="65"/>
      <c r="P33" s="66">
        <f t="shared" si="2"/>
        <v>4340.799999999999</v>
      </c>
      <c r="Q33" s="58"/>
      <c r="R33" s="47"/>
      <c r="S33" s="47"/>
      <c r="T33" s="47"/>
      <c r="U33" s="47"/>
    </row>
    <row r="34" spans="1:21" ht="12.75">
      <c r="A34" s="83"/>
      <c r="B34" s="83"/>
      <c r="C34" s="84">
        <v>4219</v>
      </c>
      <c r="D34" s="85" t="s">
        <v>860</v>
      </c>
      <c r="E34" s="64"/>
      <c r="F34" s="67"/>
      <c r="G34" s="64"/>
      <c r="H34" s="65"/>
      <c r="I34" s="65">
        <v>2315</v>
      </c>
      <c r="J34" s="67"/>
      <c r="K34" s="64"/>
      <c r="L34" s="64"/>
      <c r="M34" s="64"/>
      <c r="N34" s="64"/>
      <c r="O34" s="65"/>
      <c r="P34" s="66">
        <f t="shared" si="2"/>
        <v>2315</v>
      </c>
      <c r="Q34" s="58"/>
      <c r="R34" s="47"/>
      <c r="S34" s="47"/>
      <c r="T34" s="47"/>
      <c r="U34" s="47"/>
    </row>
    <row r="35" spans="1:21" ht="12.75">
      <c r="A35" s="83"/>
      <c r="B35" s="83"/>
      <c r="C35" s="84">
        <v>4307</v>
      </c>
      <c r="D35" s="85" t="s">
        <v>317</v>
      </c>
      <c r="E35" s="64"/>
      <c r="F35" s="67"/>
      <c r="G35" s="64"/>
      <c r="H35" s="65"/>
      <c r="I35" s="65">
        <v>25353.5</v>
      </c>
      <c r="J35" s="67"/>
      <c r="K35" s="64"/>
      <c r="L35" s="64">
        <v>7400</v>
      </c>
      <c r="M35" s="64"/>
      <c r="N35" s="64"/>
      <c r="O35" s="65"/>
      <c r="P35" s="66">
        <f t="shared" si="2"/>
        <v>32753.5</v>
      </c>
      <c r="Q35" s="58"/>
      <c r="R35" s="47"/>
      <c r="S35" s="47"/>
      <c r="T35" s="47"/>
      <c r="U35" s="47"/>
    </row>
    <row r="36" spans="1:21" ht="12.75">
      <c r="A36" s="83"/>
      <c r="B36" s="83"/>
      <c r="C36" s="84">
        <v>4309</v>
      </c>
      <c r="D36" s="85" t="s">
        <v>317</v>
      </c>
      <c r="E36" s="64"/>
      <c r="F36" s="67"/>
      <c r="G36" s="64"/>
      <c r="H36" s="65"/>
      <c r="I36" s="65">
        <v>2630</v>
      </c>
      <c r="J36" s="67"/>
      <c r="K36" s="64"/>
      <c r="L36" s="64"/>
      <c r="M36" s="64"/>
      <c r="N36" s="64"/>
      <c r="O36" s="65"/>
      <c r="P36" s="66">
        <f t="shared" si="2"/>
        <v>2630</v>
      </c>
      <c r="Q36" s="58"/>
      <c r="R36" s="47"/>
      <c r="S36" s="47"/>
      <c r="T36" s="47"/>
      <c r="U36" s="47"/>
    </row>
    <row r="37" spans="1:21" ht="12.75">
      <c r="A37" s="83"/>
      <c r="B37" s="83"/>
      <c r="C37" s="84"/>
      <c r="D37" s="85"/>
      <c r="E37" s="64"/>
      <c r="F37" s="67"/>
      <c r="G37" s="64"/>
      <c r="H37" s="65"/>
      <c r="I37" s="65"/>
      <c r="J37" s="67"/>
      <c r="K37" s="64"/>
      <c r="L37" s="64"/>
      <c r="M37" s="64"/>
      <c r="N37" s="64"/>
      <c r="O37" s="65"/>
      <c r="P37" s="66">
        <f t="shared" si="2"/>
        <v>0</v>
      </c>
      <c r="Q37" s="58"/>
      <c r="R37" s="47"/>
      <c r="S37" s="47"/>
      <c r="T37" s="47"/>
      <c r="U37" s="47"/>
    </row>
    <row r="38" spans="1:21" ht="71.25" customHeight="1">
      <c r="A38" s="100" t="s">
        <v>0</v>
      </c>
      <c r="B38" s="80" t="s">
        <v>276</v>
      </c>
      <c r="C38" s="101" t="s">
        <v>277</v>
      </c>
      <c r="D38" s="80" t="s">
        <v>1</v>
      </c>
      <c r="E38" s="77" t="s">
        <v>875</v>
      </c>
      <c r="F38" s="77" t="s">
        <v>879</v>
      </c>
      <c r="G38" s="102" t="s">
        <v>881</v>
      </c>
      <c r="H38" s="103" t="s">
        <v>886</v>
      </c>
      <c r="I38" s="79" t="s">
        <v>885</v>
      </c>
      <c r="J38" s="77" t="s">
        <v>887</v>
      </c>
      <c r="K38" s="77" t="s">
        <v>888</v>
      </c>
      <c r="L38" s="77" t="s">
        <v>890</v>
      </c>
      <c r="M38" s="80" t="s">
        <v>901</v>
      </c>
      <c r="N38" s="80" t="s">
        <v>902</v>
      </c>
      <c r="O38" s="82" t="s">
        <v>903</v>
      </c>
      <c r="P38" s="106" t="s">
        <v>906</v>
      </c>
      <c r="Q38" s="58"/>
      <c r="R38" s="47"/>
      <c r="S38" s="47"/>
      <c r="T38" s="47"/>
      <c r="U38" s="47"/>
    </row>
    <row r="39" spans="1:21" ht="19.5" customHeight="1">
      <c r="A39" s="193" t="s">
        <v>861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66"/>
      <c r="Q39" s="46"/>
      <c r="R39" s="47"/>
      <c r="S39" s="47"/>
      <c r="T39" s="47"/>
      <c r="U39" s="47"/>
    </row>
    <row r="40" spans="1:21" ht="22.5">
      <c r="A40" s="83">
        <v>921</v>
      </c>
      <c r="B40" s="83"/>
      <c r="C40" s="84"/>
      <c r="D40" s="85" t="s">
        <v>271</v>
      </c>
      <c r="E40" s="64">
        <f>E41</f>
        <v>740800</v>
      </c>
      <c r="F40" s="67"/>
      <c r="G40" s="64">
        <f>G41</f>
        <v>162000</v>
      </c>
      <c r="H40" s="65"/>
      <c r="I40" s="65">
        <f>I41</f>
        <v>-145000</v>
      </c>
      <c r="J40" s="64"/>
      <c r="K40" s="64"/>
      <c r="L40" s="64">
        <f>L41</f>
        <v>-193900</v>
      </c>
      <c r="M40" s="64"/>
      <c r="N40" s="64"/>
      <c r="O40" s="65">
        <f>O41</f>
        <v>5000</v>
      </c>
      <c r="P40" s="66">
        <f>SUM(E40:O40)</f>
        <v>568900</v>
      </c>
      <c r="Q40" s="58"/>
      <c r="R40" s="47"/>
      <c r="S40" s="47"/>
      <c r="T40" s="47"/>
      <c r="U40" s="47"/>
    </row>
    <row r="41" spans="1:21" ht="12.75">
      <c r="A41" s="83"/>
      <c r="B41" s="83">
        <v>92195</v>
      </c>
      <c r="C41" s="84"/>
      <c r="D41" s="85" t="s">
        <v>11</v>
      </c>
      <c r="E41" s="64">
        <f>E42+E43</f>
        <v>740800</v>
      </c>
      <c r="F41" s="67"/>
      <c r="G41" s="64">
        <f>G43</f>
        <v>162000</v>
      </c>
      <c r="H41" s="65"/>
      <c r="I41" s="65">
        <f>I43</f>
        <v>-145000</v>
      </c>
      <c r="J41" s="64"/>
      <c r="K41" s="64"/>
      <c r="L41" s="64">
        <f>L43</f>
        <v>-193900</v>
      </c>
      <c r="M41" s="64"/>
      <c r="N41" s="64"/>
      <c r="O41" s="65">
        <f>O43</f>
        <v>5000</v>
      </c>
      <c r="P41" s="66">
        <f>SUM(E41:O41)</f>
        <v>568900</v>
      </c>
      <c r="Q41" s="61"/>
      <c r="R41" s="47"/>
      <c r="S41" s="47"/>
      <c r="T41" s="47"/>
      <c r="U41" s="47"/>
    </row>
    <row r="42" spans="1:21" ht="22.5">
      <c r="A42" s="83"/>
      <c r="B42" s="83"/>
      <c r="C42" s="84">
        <v>6058</v>
      </c>
      <c r="D42" s="85" t="s">
        <v>358</v>
      </c>
      <c r="E42" s="64">
        <v>370800</v>
      </c>
      <c r="F42" s="67"/>
      <c r="G42" s="64"/>
      <c r="H42" s="65"/>
      <c r="I42" s="65"/>
      <c r="J42" s="64"/>
      <c r="K42" s="64"/>
      <c r="L42" s="64"/>
      <c r="M42" s="64"/>
      <c r="N42" s="64"/>
      <c r="O42" s="65"/>
      <c r="P42" s="66">
        <f>SUM(E42:O42)</f>
        <v>370800</v>
      </c>
      <c r="Q42" s="58"/>
      <c r="R42" s="47"/>
      <c r="S42" s="47"/>
      <c r="T42" s="47"/>
      <c r="U42" s="47"/>
    </row>
    <row r="43" spans="1:21" ht="22.5">
      <c r="A43" s="83"/>
      <c r="B43" s="83"/>
      <c r="C43" s="84">
        <v>6059</v>
      </c>
      <c r="D43" s="85" t="s">
        <v>358</v>
      </c>
      <c r="E43" s="64">
        <v>370000</v>
      </c>
      <c r="F43" s="67"/>
      <c r="G43" s="64">
        <v>162000</v>
      </c>
      <c r="H43" s="65"/>
      <c r="I43" s="65">
        <v>-145000</v>
      </c>
      <c r="J43" s="64"/>
      <c r="K43" s="64"/>
      <c r="L43" s="64">
        <v>-193900</v>
      </c>
      <c r="M43" s="64"/>
      <c r="N43" s="64"/>
      <c r="O43" s="65">
        <v>5000</v>
      </c>
      <c r="P43" s="66">
        <f>SUM(E43:O43)</f>
        <v>198100</v>
      </c>
      <c r="Q43" s="58"/>
      <c r="R43" s="47"/>
      <c r="S43" s="47"/>
      <c r="T43" s="47"/>
      <c r="U43" s="47"/>
    </row>
    <row r="44" spans="1:21" s="49" customFormat="1" ht="18.75" customHeight="1">
      <c r="A44" s="193" t="s">
        <v>882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66"/>
      <c r="Q44" s="59"/>
      <c r="R44" s="57"/>
      <c r="S44" s="57"/>
      <c r="T44" s="57"/>
      <c r="U44" s="57"/>
    </row>
    <row r="45" spans="1:21" ht="12.75">
      <c r="A45" s="83">
        <v>926</v>
      </c>
      <c r="B45" s="83"/>
      <c r="C45" s="84"/>
      <c r="D45" s="85" t="s">
        <v>815</v>
      </c>
      <c r="E45" s="64"/>
      <c r="F45" s="67"/>
      <c r="G45" s="64">
        <f>G46</f>
        <v>239198</v>
      </c>
      <c r="H45" s="65"/>
      <c r="I45" s="65"/>
      <c r="J45" s="64"/>
      <c r="K45" s="64">
        <f>K46</f>
        <v>-11327</v>
      </c>
      <c r="L45" s="64"/>
      <c r="M45" s="64"/>
      <c r="N45" s="64"/>
      <c r="O45" s="65"/>
      <c r="P45" s="66">
        <f>SUM(E45:O45)</f>
        <v>227871</v>
      </c>
      <c r="Q45" s="61"/>
      <c r="R45" s="47"/>
      <c r="S45" s="47"/>
      <c r="T45" s="47"/>
      <c r="U45" s="47"/>
    </row>
    <row r="46" spans="1:21" ht="12.75">
      <c r="A46" s="83"/>
      <c r="B46" s="83">
        <v>92695</v>
      </c>
      <c r="C46" s="84"/>
      <c r="D46" s="85" t="s">
        <v>11</v>
      </c>
      <c r="E46" s="64"/>
      <c r="F46" s="67"/>
      <c r="G46" s="64">
        <f>G47+G48</f>
        <v>239198</v>
      </c>
      <c r="H46" s="65"/>
      <c r="I46" s="65"/>
      <c r="J46" s="64"/>
      <c r="K46" s="64">
        <f>K47+K48</f>
        <v>-11327</v>
      </c>
      <c r="L46" s="64"/>
      <c r="M46" s="64"/>
      <c r="N46" s="64"/>
      <c r="O46" s="65"/>
      <c r="P46" s="66">
        <f>SUM(E46:O46)</f>
        <v>227871</v>
      </c>
      <c r="Q46" s="58"/>
      <c r="R46" s="47"/>
      <c r="S46" s="47"/>
      <c r="T46" s="47"/>
      <c r="U46" s="47"/>
    </row>
    <row r="47" spans="1:21" ht="22.5">
      <c r="A47" s="83"/>
      <c r="B47" s="83"/>
      <c r="C47" s="84">
        <v>6058</v>
      </c>
      <c r="D47" s="85" t="s">
        <v>358</v>
      </c>
      <c r="E47" s="64"/>
      <c r="F47" s="67"/>
      <c r="G47" s="64">
        <v>92945</v>
      </c>
      <c r="H47" s="65"/>
      <c r="I47" s="65"/>
      <c r="J47" s="64"/>
      <c r="K47" s="64">
        <v>-4402</v>
      </c>
      <c r="L47" s="64"/>
      <c r="M47" s="64"/>
      <c r="N47" s="64"/>
      <c r="O47" s="65"/>
      <c r="P47" s="66">
        <f>SUM(E47:O47)</f>
        <v>88543</v>
      </c>
      <c r="Q47" s="58"/>
      <c r="R47" s="47"/>
      <c r="S47" s="47"/>
      <c r="T47" s="47"/>
      <c r="U47" s="47"/>
    </row>
    <row r="48" spans="1:21" ht="22.5">
      <c r="A48" s="83"/>
      <c r="B48" s="83"/>
      <c r="C48" s="84">
        <v>6059</v>
      </c>
      <c r="D48" s="85" t="s">
        <v>358</v>
      </c>
      <c r="E48" s="64"/>
      <c r="F48" s="67"/>
      <c r="G48" s="64">
        <v>146253</v>
      </c>
      <c r="H48" s="65"/>
      <c r="I48" s="65"/>
      <c r="J48" s="64"/>
      <c r="K48" s="64">
        <v>-6925</v>
      </c>
      <c r="L48" s="64"/>
      <c r="M48" s="64"/>
      <c r="N48" s="64"/>
      <c r="O48" s="65"/>
      <c r="P48" s="66">
        <f>SUM(E48:O48)</f>
        <v>139328</v>
      </c>
      <c r="Q48" s="58"/>
      <c r="R48" s="47"/>
      <c r="S48" s="47"/>
      <c r="T48" s="47"/>
      <c r="U48" s="47"/>
    </row>
    <row r="49" spans="1:21" s="49" customFormat="1" ht="18" customHeight="1">
      <c r="A49" s="193" t="s">
        <v>889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04"/>
      <c r="Q49" s="59"/>
      <c r="R49" s="57"/>
      <c r="S49" s="57"/>
      <c r="T49" s="57"/>
      <c r="U49" s="57"/>
    </row>
    <row r="50" spans="1:21" ht="12.75">
      <c r="A50" s="83">
        <v>926</v>
      </c>
      <c r="B50" s="83"/>
      <c r="C50" s="84"/>
      <c r="D50" s="85" t="s">
        <v>815</v>
      </c>
      <c r="E50" s="64"/>
      <c r="F50" s="67"/>
      <c r="G50" s="64"/>
      <c r="H50" s="65"/>
      <c r="I50" s="65"/>
      <c r="J50" s="64"/>
      <c r="K50" s="64">
        <f>K51</f>
        <v>52450</v>
      </c>
      <c r="L50" s="64"/>
      <c r="M50" s="64">
        <f>M51</f>
        <v>1000</v>
      </c>
      <c r="N50" s="64"/>
      <c r="O50" s="65"/>
      <c r="P50" s="66">
        <f>SUM(E50:O50)</f>
        <v>53450</v>
      </c>
      <c r="Q50" s="58"/>
      <c r="R50" s="47"/>
      <c r="S50" s="47"/>
      <c r="T50" s="47"/>
      <c r="U50" s="47"/>
    </row>
    <row r="51" spans="1:21" ht="12.75">
      <c r="A51" s="83"/>
      <c r="B51" s="83">
        <v>92695</v>
      </c>
      <c r="C51" s="84"/>
      <c r="D51" s="85" t="s">
        <v>11</v>
      </c>
      <c r="E51" s="64"/>
      <c r="F51" s="67"/>
      <c r="G51" s="64"/>
      <c r="H51" s="65"/>
      <c r="I51" s="65"/>
      <c r="J51" s="64"/>
      <c r="K51" s="64">
        <f>K52+K53</f>
        <v>52450</v>
      </c>
      <c r="L51" s="64"/>
      <c r="M51" s="64">
        <f>M53</f>
        <v>1000</v>
      </c>
      <c r="N51" s="64"/>
      <c r="O51" s="65"/>
      <c r="P51" s="66">
        <f>SUM(E51:O51)</f>
        <v>53450</v>
      </c>
      <c r="Q51" s="58"/>
      <c r="R51" s="47"/>
      <c r="S51" s="47"/>
      <c r="T51" s="47"/>
      <c r="U51" s="47"/>
    </row>
    <row r="52" spans="1:21" ht="22.5">
      <c r="A52" s="83"/>
      <c r="B52" s="83"/>
      <c r="C52" s="84">
        <v>6058</v>
      </c>
      <c r="D52" s="85" t="s">
        <v>358</v>
      </c>
      <c r="E52" s="64"/>
      <c r="F52" s="67"/>
      <c r="G52" s="64"/>
      <c r="H52" s="65"/>
      <c r="I52" s="65"/>
      <c r="J52" s="64"/>
      <c r="K52" s="64">
        <v>10000</v>
      </c>
      <c r="L52" s="64"/>
      <c r="M52" s="64"/>
      <c r="N52" s="64"/>
      <c r="O52" s="65"/>
      <c r="P52" s="66">
        <f>SUM(E52:O52)</f>
        <v>10000</v>
      </c>
      <c r="Q52" s="58"/>
      <c r="R52" s="47"/>
      <c r="S52" s="47"/>
      <c r="T52" s="47"/>
      <c r="U52" s="47"/>
    </row>
    <row r="53" spans="1:21" ht="22.5">
      <c r="A53" s="83"/>
      <c r="B53" s="83"/>
      <c r="C53" s="84">
        <v>6059</v>
      </c>
      <c r="D53" s="85" t="s">
        <v>358</v>
      </c>
      <c r="E53" s="64"/>
      <c r="F53" s="67"/>
      <c r="G53" s="64"/>
      <c r="H53" s="65"/>
      <c r="I53" s="65"/>
      <c r="J53" s="64"/>
      <c r="K53" s="64">
        <v>42450</v>
      </c>
      <c r="L53" s="64"/>
      <c r="M53" s="64">
        <v>1000</v>
      </c>
      <c r="N53" s="64"/>
      <c r="O53" s="65"/>
      <c r="P53" s="66">
        <f>SUM(E53:O53)</f>
        <v>43450</v>
      </c>
      <c r="Q53" s="58"/>
      <c r="R53" s="47"/>
      <c r="S53" s="47"/>
      <c r="T53" s="47"/>
      <c r="U53" s="47"/>
    </row>
    <row r="54" spans="1:21" s="49" customFormat="1" ht="20.25" customHeight="1">
      <c r="A54" s="193" t="s">
        <v>891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04"/>
      <c r="Q54" s="59"/>
      <c r="R54" s="57"/>
      <c r="S54" s="57"/>
      <c r="T54" s="57"/>
      <c r="U54" s="57"/>
    </row>
    <row r="55" spans="1:21" ht="12.75">
      <c r="A55" s="83">
        <v>926</v>
      </c>
      <c r="B55" s="83"/>
      <c r="C55" s="84"/>
      <c r="D55" s="85" t="s">
        <v>815</v>
      </c>
      <c r="E55" s="64"/>
      <c r="F55" s="67"/>
      <c r="G55" s="64"/>
      <c r="H55" s="65"/>
      <c r="I55" s="65"/>
      <c r="J55" s="64"/>
      <c r="K55" s="64"/>
      <c r="L55" s="64">
        <f>L56</f>
        <v>22560</v>
      </c>
      <c r="M55" s="64"/>
      <c r="N55" s="64"/>
      <c r="O55" s="65"/>
      <c r="P55" s="66">
        <f>P56</f>
        <v>22560</v>
      </c>
      <c r="Q55" s="58"/>
      <c r="R55" s="47"/>
      <c r="S55" s="47"/>
      <c r="T55" s="47"/>
      <c r="U55" s="47"/>
    </row>
    <row r="56" spans="1:21" ht="12.75">
      <c r="A56" s="83"/>
      <c r="B56" s="83">
        <v>92695</v>
      </c>
      <c r="C56" s="84"/>
      <c r="D56" s="85" t="s">
        <v>11</v>
      </c>
      <c r="E56" s="64"/>
      <c r="F56" s="67"/>
      <c r="G56" s="64"/>
      <c r="H56" s="65"/>
      <c r="I56" s="65"/>
      <c r="J56" s="64"/>
      <c r="K56" s="64"/>
      <c r="L56" s="64">
        <f>L57+L58</f>
        <v>22560</v>
      </c>
      <c r="M56" s="64"/>
      <c r="N56" s="64"/>
      <c r="O56" s="65"/>
      <c r="P56" s="66">
        <f>P57+P58</f>
        <v>22560</v>
      </c>
      <c r="Q56" s="58"/>
      <c r="R56" s="47"/>
      <c r="S56" s="47"/>
      <c r="T56" s="47"/>
      <c r="U56" s="47"/>
    </row>
    <row r="57" spans="1:21" ht="22.5">
      <c r="A57" s="83"/>
      <c r="B57" s="83"/>
      <c r="C57" s="84">
        <v>6058</v>
      </c>
      <c r="D57" s="85" t="s">
        <v>358</v>
      </c>
      <c r="E57" s="64"/>
      <c r="F57" s="67"/>
      <c r="G57" s="64"/>
      <c r="H57" s="65"/>
      <c r="I57" s="65"/>
      <c r="J57" s="64"/>
      <c r="K57" s="64"/>
      <c r="L57" s="64">
        <v>8700</v>
      </c>
      <c r="M57" s="64"/>
      <c r="N57" s="64"/>
      <c r="O57" s="65"/>
      <c r="P57" s="66">
        <f>SUM(E57:O57)</f>
        <v>8700</v>
      </c>
      <c r="Q57" s="58"/>
      <c r="R57" s="47"/>
      <c r="S57" s="47"/>
      <c r="T57" s="47"/>
      <c r="U57" s="47"/>
    </row>
    <row r="58" spans="1:21" ht="22.5">
      <c r="A58" s="83"/>
      <c r="B58" s="83"/>
      <c r="C58" s="84">
        <v>6059</v>
      </c>
      <c r="D58" s="85" t="s">
        <v>358</v>
      </c>
      <c r="E58" s="64"/>
      <c r="F58" s="67"/>
      <c r="G58" s="64"/>
      <c r="H58" s="65"/>
      <c r="I58" s="65"/>
      <c r="J58" s="64"/>
      <c r="K58" s="64"/>
      <c r="L58" s="64">
        <v>13860</v>
      </c>
      <c r="M58" s="64"/>
      <c r="N58" s="64"/>
      <c r="O58" s="65"/>
      <c r="P58" s="66">
        <f>SUM(E58:O58)</f>
        <v>13860</v>
      </c>
      <c r="Q58" s="58"/>
      <c r="R58" s="47"/>
      <c r="S58" s="47"/>
      <c r="T58" s="47"/>
      <c r="U58" s="47"/>
    </row>
    <row r="59" spans="1:21" ht="12.75">
      <c r="A59" s="83"/>
      <c r="B59" s="83"/>
      <c r="C59" s="84"/>
      <c r="D59" s="85"/>
      <c r="E59" s="64"/>
      <c r="F59" s="67"/>
      <c r="G59" s="64"/>
      <c r="H59" s="65"/>
      <c r="I59" s="65"/>
      <c r="J59" s="64"/>
      <c r="K59" s="64"/>
      <c r="L59" s="64"/>
      <c r="M59" s="64"/>
      <c r="N59" s="64"/>
      <c r="O59" s="65"/>
      <c r="P59" s="66"/>
      <c r="Q59" s="58"/>
      <c r="R59" s="47"/>
      <c r="S59" s="47"/>
      <c r="T59" s="47"/>
      <c r="U59" s="47"/>
    </row>
    <row r="60" spans="1:21" ht="12.75">
      <c r="A60" s="83"/>
      <c r="B60" s="83"/>
      <c r="C60" s="84"/>
      <c r="D60" s="85"/>
      <c r="E60" s="64"/>
      <c r="F60" s="67"/>
      <c r="G60" s="64"/>
      <c r="H60" s="65"/>
      <c r="I60" s="65"/>
      <c r="J60" s="67"/>
      <c r="K60" s="64"/>
      <c r="L60" s="64"/>
      <c r="M60" s="64"/>
      <c r="N60" s="64"/>
      <c r="O60" s="65"/>
      <c r="P60" s="66"/>
      <c r="Q60" s="58"/>
      <c r="R60" s="47"/>
      <c r="S60" s="47"/>
      <c r="T60" s="47"/>
      <c r="U60" s="47"/>
    </row>
    <row r="61" spans="1:16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72"/>
    </row>
    <row r="62" spans="1:21" ht="12.75">
      <c r="A62" s="187" t="s">
        <v>877</v>
      </c>
      <c r="B62" s="188"/>
      <c r="C62" s="188"/>
      <c r="D62" s="189"/>
      <c r="E62" s="64">
        <f>E11+E40</f>
        <v>1422200</v>
      </c>
      <c r="F62" s="64">
        <f>F20+F21</f>
        <v>28000</v>
      </c>
      <c r="G62" s="65">
        <v>401198</v>
      </c>
      <c r="H62" s="65">
        <f>H11</f>
        <v>326000</v>
      </c>
      <c r="I62" s="65">
        <v>-145000</v>
      </c>
      <c r="J62" s="64">
        <f>J20+J14</f>
        <v>-73600</v>
      </c>
      <c r="K62" s="64">
        <f>K50+K21+K20+K14+K47+K48</f>
        <v>-73215</v>
      </c>
      <c r="L62" s="64">
        <f>L16+L40+L55</f>
        <v>-171340</v>
      </c>
      <c r="M62" s="64">
        <f>M50</f>
        <v>1000</v>
      </c>
      <c r="N62" s="64"/>
      <c r="O62" s="65">
        <f>O40+O11</f>
        <v>5000</v>
      </c>
      <c r="P62" s="66">
        <f>SUM(E62:O62)</f>
        <v>1720243</v>
      </c>
      <c r="Q62" s="45"/>
      <c r="R62" s="47"/>
      <c r="S62" s="47"/>
      <c r="T62" s="47"/>
      <c r="U62" s="47"/>
    </row>
    <row r="63" spans="1:21" ht="12.75">
      <c r="A63" s="187" t="s">
        <v>878</v>
      </c>
      <c r="B63" s="188"/>
      <c r="C63" s="188"/>
      <c r="D63" s="189"/>
      <c r="E63" s="64">
        <f>E6</f>
        <v>229000</v>
      </c>
      <c r="F63" s="64">
        <f>F18+F19</f>
        <v>12000</v>
      </c>
      <c r="G63" s="65"/>
      <c r="H63" s="65"/>
      <c r="I63" s="65">
        <v>52299</v>
      </c>
      <c r="J63" s="64">
        <f>J18+J27</f>
        <v>-264</v>
      </c>
      <c r="K63" s="64">
        <f>K8+K9+K19</f>
        <v>-39336</v>
      </c>
      <c r="L63" s="64">
        <f>L27</f>
        <v>0</v>
      </c>
      <c r="M63" s="64"/>
      <c r="N63" s="64">
        <f>N23</f>
        <v>4244</v>
      </c>
      <c r="O63" s="65"/>
      <c r="P63" s="66">
        <f>SUM(E63:O63)</f>
        <v>257943</v>
      </c>
      <c r="Q63" s="45"/>
      <c r="R63" s="47"/>
      <c r="S63" s="47"/>
      <c r="T63" s="47"/>
      <c r="U63" s="47"/>
    </row>
    <row r="64" spans="1:21" ht="12.75">
      <c r="A64" s="201" t="s">
        <v>855</v>
      </c>
      <c r="B64" s="208"/>
      <c r="C64" s="208"/>
      <c r="D64" s="209"/>
      <c r="E64" s="64">
        <f>E6+E11+E27+E40</f>
        <v>1651200</v>
      </c>
      <c r="F64" s="64">
        <f>F16</f>
        <v>40000</v>
      </c>
      <c r="G64" s="64">
        <f>G62+G63</f>
        <v>401198</v>
      </c>
      <c r="H64" s="64">
        <f>H62</f>
        <v>326000</v>
      </c>
      <c r="I64" s="64">
        <f>I62+I63</f>
        <v>-92701</v>
      </c>
      <c r="J64" s="64">
        <f>J62+J63</f>
        <v>-73864</v>
      </c>
      <c r="K64" s="64">
        <f>K62+K63</f>
        <v>-112551</v>
      </c>
      <c r="L64" s="64">
        <f>L62+L63</f>
        <v>-171340</v>
      </c>
      <c r="M64" s="64">
        <f>M62</f>
        <v>1000</v>
      </c>
      <c r="N64" s="64">
        <f>N63</f>
        <v>4244</v>
      </c>
      <c r="O64" s="65">
        <f>O62</f>
        <v>5000</v>
      </c>
      <c r="P64" s="66">
        <f>SUM(E64:O64)</f>
        <v>1978186</v>
      </c>
      <c r="Q64" s="45"/>
      <c r="R64" s="47"/>
      <c r="S64" s="47"/>
      <c r="T64" s="47"/>
      <c r="U64" s="47"/>
    </row>
    <row r="65" spans="1:21" ht="12.75">
      <c r="A65" s="201" t="s">
        <v>862</v>
      </c>
      <c r="B65" s="202"/>
      <c r="C65" s="202"/>
      <c r="D65" s="203"/>
      <c r="E65" s="64"/>
      <c r="F65" s="64"/>
      <c r="G65" s="65"/>
      <c r="H65" s="65"/>
      <c r="I65" s="65"/>
      <c r="J65" s="67"/>
      <c r="K65" s="64"/>
      <c r="L65" s="64"/>
      <c r="M65" s="64"/>
      <c r="N65" s="64"/>
      <c r="O65" s="65"/>
      <c r="P65" s="66"/>
      <c r="Q65" s="58"/>
      <c r="R65" s="47"/>
      <c r="S65" s="47"/>
      <c r="T65" s="47"/>
      <c r="U65" s="47"/>
    </row>
    <row r="66" spans="1:21" ht="12.75">
      <c r="A66" s="201" t="s">
        <v>863</v>
      </c>
      <c r="B66" s="202"/>
      <c r="C66" s="202"/>
      <c r="D66" s="203"/>
      <c r="E66" s="64">
        <f>E8+E13+E18+E20+E25+E30+E31+E32+E33+E34+E35+E42+E47+E52+E57</f>
        <v>799003</v>
      </c>
      <c r="F66" s="64">
        <f>F8+F13+F18+F20+F25+F30+F31+F32+F33+F34+F35+F42+F47+F52+F57</f>
        <v>20000</v>
      </c>
      <c r="G66" s="64">
        <f>G8+G13+G18+G20+G25+G30+G31+G32+G33+G34+G35+G42+G47+G52+G57</f>
        <v>92945</v>
      </c>
      <c r="H66" s="64">
        <f>H8+H13+H18+H20+H25+H30+H31+H32+H33+H34+H35+H42+H47+H52+H57</f>
        <v>0</v>
      </c>
      <c r="I66" s="64">
        <f>I8+I13+I18+I20+I25+I30+I31+I32+I33+I35+I42+I47+I52+I57</f>
        <v>47354</v>
      </c>
      <c r="J66" s="64">
        <f aca="true" t="shared" si="3" ref="J66:O66">J8+J13+J18+J20+J25+J30+J31+J32+J33+J34+J35+J42+J47+J52+J57</f>
        <v>0</v>
      </c>
      <c r="K66" s="64">
        <f t="shared" si="3"/>
        <v>-19637</v>
      </c>
      <c r="L66" s="64">
        <f t="shared" si="3"/>
        <v>8524</v>
      </c>
      <c r="M66" s="64">
        <f t="shared" si="3"/>
        <v>0</v>
      </c>
      <c r="N66" s="64">
        <f t="shared" si="3"/>
        <v>4244</v>
      </c>
      <c r="O66" s="65">
        <f t="shared" si="3"/>
        <v>-58200</v>
      </c>
      <c r="P66" s="66">
        <f>SUM(E66:O66)</f>
        <v>894233</v>
      </c>
      <c r="Q66" s="58"/>
      <c r="R66" s="47"/>
      <c r="S66" s="47"/>
      <c r="T66" s="47"/>
      <c r="U66" s="47"/>
    </row>
    <row r="67" spans="1:21" ht="12.75">
      <c r="A67" s="201" t="s">
        <v>864</v>
      </c>
      <c r="B67" s="202"/>
      <c r="C67" s="202"/>
      <c r="D67" s="203"/>
      <c r="E67" s="64">
        <f aca="true" t="shared" si="4" ref="E67:O67">E9+E14+E19+E21+E29+E43+E48+E53+E58</f>
        <v>852197</v>
      </c>
      <c r="F67" s="64">
        <f t="shared" si="4"/>
        <v>20000</v>
      </c>
      <c r="G67" s="64">
        <f t="shared" si="4"/>
        <v>308253</v>
      </c>
      <c r="H67" s="64">
        <f t="shared" si="4"/>
        <v>326000</v>
      </c>
      <c r="I67" s="64">
        <f t="shared" si="4"/>
        <v>-145000</v>
      </c>
      <c r="J67" s="64">
        <f t="shared" si="4"/>
        <v>-73864</v>
      </c>
      <c r="K67" s="64">
        <f t="shared" si="4"/>
        <v>-92914</v>
      </c>
      <c r="L67" s="64">
        <f t="shared" si="4"/>
        <v>-179864</v>
      </c>
      <c r="M67" s="64">
        <f t="shared" si="4"/>
        <v>1000</v>
      </c>
      <c r="N67" s="64">
        <f t="shared" si="4"/>
        <v>0</v>
      </c>
      <c r="O67" s="65">
        <f t="shared" si="4"/>
        <v>63200</v>
      </c>
      <c r="P67" s="66">
        <f>SUM(E67:O67)</f>
        <v>1079008</v>
      </c>
      <c r="Q67" s="58"/>
      <c r="R67" s="47"/>
      <c r="S67" s="47"/>
      <c r="T67" s="47"/>
      <c r="U67" s="47"/>
    </row>
    <row r="68" spans="1:21" ht="12.75">
      <c r="A68" s="201" t="s">
        <v>865</v>
      </c>
      <c r="B68" s="202"/>
      <c r="C68" s="202"/>
      <c r="D68" s="203"/>
      <c r="E68" s="64">
        <f>E36+E34</f>
        <v>0</v>
      </c>
      <c r="F68" s="64">
        <f aca="true" t="shared" si="5" ref="F68:O68">F36+F34</f>
        <v>0</v>
      </c>
      <c r="G68" s="64">
        <f t="shared" si="5"/>
        <v>0</v>
      </c>
      <c r="H68" s="64">
        <f t="shared" si="5"/>
        <v>0</v>
      </c>
      <c r="I68" s="64">
        <f t="shared" si="5"/>
        <v>4945</v>
      </c>
      <c r="J68" s="64">
        <f t="shared" si="5"/>
        <v>0</v>
      </c>
      <c r="K68" s="64">
        <f t="shared" si="5"/>
        <v>0</v>
      </c>
      <c r="L68" s="64">
        <f t="shared" si="5"/>
        <v>0</v>
      </c>
      <c r="M68" s="64">
        <f t="shared" si="5"/>
        <v>0</v>
      </c>
      <c r="N68" s="64">
        <f t="shared" si="5"/>
        <v>0</v>
      </c>
      <c r="O68" s="65">
        <f t="shared" si="5"/>
        <v>0</v>
      </c>
      <c r="P68" s="66">
        <f>SUM(E68:O68)</f>
        <v>4945</v>
      </c>
      <c r="Q68" s="58"/>
      <c r="R68" s="47"/>
      <c r="S68" s="47"/>
      <c r="T68" s="47"/>
      <c r="U68" s="47"/>
    </row>
    <row r="69" spans="1:21" ht="12.75">
      <c r="A69" s="74"/>
      <c r="B69" s="74"/>
      <c r="C69" s="74"/>
      <c r="D69" s="74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223"/>
      <c r="Q69" s="58"/>
      <c r="R69" s="47"/>
      <c r="S69" s="47"/>
      <c r="T69" s="47"/>
      <c r="U69" s="47"/>
    </row>
    <row r="70" spans="1:21" ht="12.75">
      <c r="A70" s="68"/>
      <c r="B70" s="68"/>
      <c r="C70" s="68"/>
      <c r="D70" s="68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224"/>
      <c r="Q70" s="58"/>
      <c r="R70" s="47"/>
      <c r="S70" s="47"/>
      <c r="T70" s="47"/>
      <c r="U70" s="47"/>
    </row>
    <row r="71" spans="1:21" ht="12.75">
      <c r="A71" s="199" t="s">
        <v>282</v>
      </c>
      <c r="B71" s="200"/>
      <c r="C71" s="200"/>
      <c r="D71" s="70" t="s">
        <v>883</v>
      </c>
      <c r="E71" s="64"/>
      <c r="F71" s="64"/>
      <c r="G71" s="64"/>
      <c r="H71" s="64"/>
      <c r="I71" s="64"/>
      <c r="J71" s="70"/>
      <c r="K71" s="70"/>
      <c r="L71" s="70"/>
      <c r="M71" s="70"/>
      <c r="N71" s="70"/>
      <c r="O71" s="71"/>
      <c r="P71" s="70"/>
      <c r="Q71" s="58"/>
      <c r="R71" s="47"/>
      <c r="S71" s="47"/>
      <c r="T71" s="47"/>
      <c r="U71" s="47"/>
    </row>
    <row r="72" spans="1:21" ht="12.75">
      <c r="A72" s="200"/>
      <c r="B72" s="200"/>
      <c r="C72" s="200"/>
      <c r="D72" s="72" t="s">
        <v>877</v>
      </c>
      <c r="E72" s="64">
        <f>E62</f>
        <v>1422200</v>
      </c>
      <c r="F72" s="64">
        <f>E62+F62</f>
        <v>1450200</v>
      </c>
      <c r="G72" s="64">
        <f aca="true" t="shared" si="6" ref="G72:L72">F72+G62</f>
        <v>1851398</v>
      </c>
      <c r="H72" s="64">
        <f t="shared" si="6"/>
        <v>2177398</v>
      </c>
      <c r="I72" s="64">
        <f t="shared" si="6"/>
        <v>2032398</v>
      </c>
      <c r="J72" s="66">
        <f t="shared" si="6"/>
        <v>1958798</v>
      </c>
      <c r="K72" s="66">
        <f t="shared" si="6"/>
        <v>1885583</v>
      </c>
      <c r="L72" s="66">
        <f t="shared" si="6"/>
        <v>1714243</v>
      </c>
      <c r="M72" s="66">
        <f>L72+M64</f>
        <v>1715243</v>
      </c>
      <c r="N72" s="66">
        <f>M72</f>
        <v>1715243</v>
      </c>
      <c r="O72" s="73">
        <f>M72+O62</f>
        <v>1720243</v>
      </c>
      <c r="P72" s="72"/>
      <c r="Q72" s="47"/>
      <c r="R72" s="47"/>
      <c r="S72" s="47"/>
      <c r="T72" s="47"/>
      <c r="U72" s="47"/>
    </row>
    <row r="73" spans="1:21" ht="12.75">
      <c r="A73" s="200"/>
      <c r="B73" s="200"/>
      <c r="C73" s="200"/>
      <c r="D73" s="70" t="s">
        <v>884</v>
      </c>
      <c r="E73" s="64">
        <f>E63</f>
        <v>229000</v>
      </c>
      <c r="F73" s="64">
        <f>E63+F63</f>
        <v>241000</v>
      </c>
      <c r="G73" s="64">
        <f>F73</f>
        <v>241000</v>
      </c>
      <c r="H73" s="64">
        <f>G73</f>
        <v>241000</v>
      </c>
      <c r="I73" s="64">
        <f>G73+I63</f>
        <v>293299</v>
      </c>
      <c r="J73" s="66">
        <f>I73+J63</f>
        <v>293035</v>
      </c>
      <c r="K73" s="66">
        <f>J73+K63</f>
        <v>253699</v>
      </c>
      <c r="L73" s="66">
        <f>K73</f>
        <v>253699</v>
      </c>
      <c r="M73" s="66">
        <f>L73</f>
        <v>253699</v>
      </c>
      <c r="N73" s="66">
        <f>M73+N63</f>
        <v>257943</v>
      </c>
      <c r="O73" s="73">
        <f>N73</f>
        <v>257943</v>
      </c>
      <c r="P73" s="72"/>
      <c r="Q73" s="47"/>
      <c r="R73" s="47"/>
      <c r="S73" s="47"/>
      <c r="T73" s="47"/>
      <c r="U73" s="47"/>
    </row>
    <row r="74" spans="1:21" ht="12.75">
      <c r="A74" s="58"/>
      <c r="B74" s="58"/>
      <c r="C74" s="58"/>
      <c r="D74" s="58"/>
      <c r="E74" s="62"/>
      <c r="F74" s="44"/>
      <c r="G74" s="44"/>
      <c r="H74" s="44"/>
      <c r="I74" s="44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16" ht="15">
      <c r="A75" s="43"/>
      <c r="B75" s="42"/>
      <c r="C75" s="42"/>
      <c r="D75" s="42"/>
      <c r="E75" s="44"/>
      <c r="F75" s="44"/>
      <c r="G75" s="44"/>
      <c r="H75" s="44"/>
      <c r="I75" s="44"/>
      <c r="P75" s="48"/>
    </row>
    <row r="76" spans="1:16" ht="15">
      <c r="A76" s="42"/>
      <c r="B76" s="42"/>
      <c r="C76" s="42"/>
      <c r="D76" s="42"/>
      <c r="E76" s="44"/>
      <c r="F76" s="44"/>
      <c r="G76" s="44"/>
      <c r="H76" s="44"/>
      <c r="I76" s="44"/>
      <c r="P76" s="48"/>
    </row>
  </sheetData>
  <sheetProtection/>
  <mergeCells count="21">
    <mergeCell ref="A64:D64"/>
    <mergeCell ref="A39:O39"/>
    <mergeCell ref="A71:C73"/>
    <mergeCell ref="A65:D65"/>
    <mergeCell ref="A66:D66"/>
    <mergeCell ref="A1:O1"/>
    <mergeCell ref="A10:O10"/>
    <mergeCell ref="A15:O15"/>
    <mergeCell ref="F3:O3"/>
    <mergeCell ref="A67:D67"/>
    <mergeCell ref="A68:D68"/>
    <mergeCell ref="A26:O26"/>
    <mergeCell ref="A62:D62"/>
    <mergeCell ref="A63:D63"/>
    <mergeCell ref="P3:P4"/>
    <mergeCell ref="E3:E4"/>
    <mergeCell ref="A44:O44"/>
    <mergeCell ref="A49:O49"/>
    <mergeCell ref="A54:O54"/>
    <mergeCell ref="A22:L22"/>
    <mergeCell ref="A5:O5"/>
  </mergeCells>
  <printOptions/>
  <pageMargins left="0.45" right="0.38" top="0.74" bottom="0.42" header="0.31496062992125984" footer="0.4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2013-03-25T10:21:00Z</cp:lastPrinted>
  <dcterms:modified xsi:type="dcterms:W3CDTF">2013-03-25T10:21:37Z</dcterms:modified>
  <cp:category/>
  <cp:version/>
  <cp:contentType/>
  <cp:contentStatus/>
</cp:coreProperties>
</file>