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<sst xmlns="http://schemas.openxmlformats.org/spreadsheetml/2006/main" count="1656" uniqueCount="825">
  <si>
    <t>Dział</t>
  </si>
  <si>
    <t>Treść</t>
  </si>
  <si>
    <t>010</t>
  </si>
  <si>
    <t>Rolnictwo i łowiectwo</t>
  </si>
  <si>
    <t>415 990,02</t>
  </si>
  <si>
    <t>01042</t>
  </si>
  <si>
    <t>Wyłączenie z produkcji gruntów rolnych</t>
  </si>
  <si>
    <t>125 000,00</t>
  </si>
  <si>
    <t>6300</t>
  </si>
  <si>
    <t>Dotacja celowa otrzymana z tytułu pomocy finansowej udzielanej między jednostkami samorządu terytorialnego na dofinansowanie własnych zadań inwestycyjnych i zakupów inwestycyjnych</t>
  </si>
  <si>
    <t>01095</t>
  </si>
  <si>
    <t>Pozostała działalność</t>
  </si>
  <si>
    <t>290 990,02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</si>
  <si>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</si>
  <si>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</si>
  <si>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300,00</t>
  </si>
  <si>
    <t>2010</t>
  </si>
  <si>
    <t>Dotacje celowe otrzymane z budżetu państwa na realizację zadań bieżących z zakresu administracji rządowej oraz innych zadań zleconych gminie (związkom gmin) ustawami</t>
  </si>
  <si>
    <t>290 690,02</t>
  </si>
  <si>
    <t>700</t>
  </si>
  <si>
    <t>Gospodarka mieszkaniowa</t>
  </si>
  <si>
    <t>1 671 299,00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</si>
  <si>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</si>
  <si>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</si>
  <si>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</si>
  <si>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</si>
  <si>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20 657,00</t>
  </si>
  <si>
    <t>194 600,00</t>
  </si>
  <si>
    <t>0760</t>
  </si>
  <si>
    <t>Wpływy z tytułu przekształcenia prawa użytkowania wieczystego przysługującego osobom fizycznym w prawo własności</t>
  </si>
  <si>
    <t>7 446,00</t>
  </si>
  <si>
    <t>0770</t>
  </si>
  <si>
    <t>Wpłaty z tytułu odpłatnego nabycia prawa własności oraz prawa użytkowania wieczystego nieruchomości</t>
  </si>
  <si>
    <t>1 443 196,00</t>
  </si>
  <si>
    <t>0920</t>
  </si>
  <si>
    <t>Pozostałe odsetki</t>
  </si>
  <si>
    <t>4 400,00</t>
  </si>
  <si>
    <t>0970</t>
  </si>
  <si>
    <t>Wpływy z różnych dochodów</t>
  </si>
  <si>
    <t>1 000,00</t>
  </si>
  <si>
    <t>710</t>
  </si>
  <si>
    <t>Działalność usługowa</t>
  </si>
  <si>
    <t>363 900,00</t>
  </si>
  <si>
    <t>71095</t>
  </si>
  <si>
    <t>2708</t>
  </si>
  <si>
    <t>Środki na dofinansowanie własnych zadań bieżących gmin (związków gmin), powiatów (związków powiatów), samorządów województw, pozyskane z innych źródeł</t>
  </si>
  <si>
    <t>127 000,00</t>
  </si>
  <si>
    <t>6298</t>
  </si>
  <si>
    <t>Środki na dofinansowanie własnych inwestycji gmin (związków gmin), powiatów (związków powiatów), samorządów województw, pozyskane z innych źródeł</t>
  </si>
  <si>
    <t>236 900,00</t>
  </si>
  <si>
    <t>750</t>
  </si>
  <si>
    <t>Administracja publiczna</t>
  </si>
  <si>
    <t>45 300,00</t>
  </si>
  <si>
    <t>75011</t>
  </si>
  <si>
    <t>Urzędy wojewódzkie</t>
  </si>
  <si>
    <t>44 600,00</t>
  </si>
  <si>
    <t>75023</t>
  </si>
  <si>
    <t>Urzędy gmin (miast i miast na prawach powiatu)</t>
  </si>
  <si>
    <t>700,00</t>
  </si>
  <si>
    <t>0830</t>
  </si>
  <si>
    <t>Wpływy z usług</t>
  </si>
  <si>
    <t>751</t>
  </si>
  <si>
    <t>Urzędy naczelnych organów władzy państwowej, kontroli i ochrony prawa oraz sądownictwa</t>
  </si>
  <si>
    <t>5 330,00</t>
  </si>
  <si>
    <t>75101</t>
  </si>
  <si>
    <t>Urzędy naczelnych organów władzy państwowej, kontroli i ochrony prawa</t>
  </si>
  <si>
    <t>1 008,00</t>
  </si>
  <si>
    <t>75109</t>
  </si>
  <si>
    <t>Wybory do rad gmin, rad powiatów i sejmików województw, wybory wójtów, burmistrzów i prezydentów miast oraz referenda gminne, powiatowe i wojewódzkie</t>
  </si>
  <si>
    <t>4 322,00</t>
  </si>
  <si>
    <t>756</t>
  </si>
  <si>
    <t>Dochody od osób prawnych, od osób fizycznych i od innych jednostek nieposiadających osobowości prawnej oraz wydatki związane z ich poborem</t>
  </si>
  <si>
    <t>9 228 291,00</t>
  </si>
  <si>
    <t>75601</t>
  </si>
  <si>
    <t>Wpływy z podatku dochodowego od osób fizycznych</t>
  </si>
  <si>
    <t>5 000,00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</si>
  <si>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</si>
  <si>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</si>
  <si>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</si>
  <si>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</si>
  <si>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1 529 690,00</t>
  </si>
  <si>
    <t>0310</t>
  </si>
  <si>
    <t>Podatek od nieruchomości</t>
  </si>
  <si>
    <t>1 125 000,00</t>
  </si>
  <si>
    <t>0320</t>
  </si>
  <si>
    <t>Podatek rolny</t>
  </si>
  <si>
    <t>251 000,00</t>
  </si>
  <si>
    <t>0330</t>
  </si>
  <si>
    <t>Podatek leśny</t>
  </si>
  <si>
    <t>2 840,00</t>
  </si>
  <si>
    <t>0340</t>
  </si>
  <si>
    <t>Podatek od środków transportowych</t>
  </si>
  <si>
    <t>90 000,00</t>
  </si>
  <si>
    <t>0500</t>
  </si>
  <si>
    <t>Podatek od czynności cywilnoprawnych</t>
  </si>
  <si>
    <t>60 000,00</t>
  </si>
  <si>
    <t>0910</t>
  </si>
  <si>
    <t>Odsetki od nieterminowych wpłat z tytułu podatków i opłat</t>
  </si>
  <si>
    <t>850,00</t>
  </si>
  <si>
    <t>75616</t>
  </si>
  <si>
    <t>Wpływy z podatku rolnego, podatku leśnego, podatku od spadków i darowizn, podatku od czynności cywilno-prawnych oraz podatków i opłat lokalnych od osób fizycznych</t>
  </si>
  <si>
    <t>1 961 233,00</t>
  </si>
  <si>
    <t>829 000,00</t>
  </si>
  <si>
    <t>710 000,00</t>
  </si>
  <si>
    <t>233,00</t>
  </si>
  <si>
    <t>160 000,00</t>
  </si>
  <si>
    <t>0360</t>
  </si>
  <si>
    <t>Podatek od spadków i darowizn</t>
  </si>
  <si>
    <t>10 000,00</t>
  </si>
  <si>
    <t>0430</t>
  </si>
  <si>
    <t>Wpływy z opłaty targowej</t>
  </si>
  <si>
    <t>4 000,00</t>
  </si>
  <si>
    <t>240 000,00</t>
  </si>
  <si>
    <t>0690</t>
  </si>
  <si>
    <t>Wpływy z różnych opłat</t>
  </si>
  <si>
    <t>3 000,00</t>
  </si>
  <si>
    <t>75618</t>
  </si>
  <si>
    <t>Wpływy z innych opłat stanowiących dochody jednostek samorządu terytorialnego na podstawie ustaw</t>
  </si>
  <si>
    <t>230 300,00</t>
  </si>
  <si>
    <t>0410</t>
  </si>
  <si>
    <t>Wpływy z opłaty skarbowej</t>
  </si>
  <si>
    <t>20 000,00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</si>
  <si>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</si>
  <si>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</si>
  <si>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</si>
  <si>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</si>
  <si>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120 000,00</t>
  </si>
  <si>
    <t>75621</t>
  </si>
  <si>
    <t>Udziały gmin w podatkach stanowiących dochód budżetu państwa</t>
  </si>
  <si>
    <t>5 502 068,00</t>
  </si>
  <si>
    <t>0010</t>
  </si>
  <si>
    <t>Podatek dochodowy od osób fizycznych</t>
  </si>
  <si>
    <t>5 427 668,00</t>
  </si>
  <si>
    <t>0020</t>
  </si>
  <si>
    <t>Podatek dochodowy od osób prawnych</t>
  </si>
  <si>
    <t>74 400,00</t>
  </si>
  <si>
    <t>758</t>
  </si>
  <si>
    <t>Różne rozliczenia</t>
  </si>
  <si>
    <t>7 504 321,00</t>
  </si>
  <si>
    <t>75801</t>
  </si>
  <si>
    <t>Część oświatowa subwencji ogólnej dla jednostek samorządu terytorialnego</t>
  </si>
  <si>
    <t>6 984 382,00</t>
  </si>
  <si>
    <t>2920</t>
  </si>
  <si>
    <t>Subwencje ogólne z budżetu państwa</t>
  </si>
  <si>
    <t>75807</t>
  </si>
  <si>
    <t>Część wyrównawcza subwencji ogólnej dla gmin</t>
  </si>
  <si>
    <t>421 601,00</t>
  </si>
  <si>
    <t>75814</t>
  </si>
  <si>
    <t>Różne rozliczenia finansowe</t>
  </si>
  <si>
    <t>98 338,00</t>
  </si>
  <si>
    <t>40 000,00</t>
  </si>
  <si>
    <t>7 970,00</t>
  </si>
  <si>
    <t>2030</t>
  </si>
  <si>
    <t>Dotacje celowe otrzymane z budżetu państwa na realizację własnych zadań bieżących gmin (związków gmin)</t>
  </si>
  <si>
    <t>29 700,00</t>
  </si>
  <si>
    <t>2400</t>
  </si>
  <si>
    <t>Wpływy do budżetu pozostałości środków finansowych gromadzonych na wydzielonym rachunku jednostki budżetowej</t>
  </si>
  <si>
    <t>384,00</t>
  </si>
  <si>
    <t>6330</t>
  </si>
  <si>
    <t>Dotacje celowe otrzymane z budżetu państwa na realizację inwestycji i zakupów inwestycyjnych własnych gmin (związków gmin)</t>
  </si>
  <si>
    <t>10 284,00</t>
  </si>
  <si>
    <t>801</t>
  </si>
  <si>
    <t>Oświata i wychowanie</t>
  </si>
  <si>
    <t>377 533,00</t>
  </si>
  <si>
    <t>80101</t>
  </si>
  <si>
    <t>Szkoły podstawowe</t>
  </si>
  <si>
    <t>10 997,00</t>
  </si>
  <si>
    <t>8 738,00</t>
  </si>
  <si>
    <t>2 259,00</t>
  </si>
  <si>
    <t>80104</t>
  </si>
  <si>
    <t xml:space="preserve">Przedszkola </t>
  </si>
  <si>
    <t>366 329,00</t>
  </si>
  <si>
    <t>416,00</t>
  </si>
  <si>
    <t>155 000,00</t>
  </si>
  <si>
    <t>713,00</t>
  </si>
  <si>
    <t>200,00</t>
  </si>
  <si>
    <t>2310</t>
  </si>
  <si>
    <t>Dotacje celowe otrzymane z gminy na zadania bieżące realizowane na podstawie porozumień (umów) między jednostkami samorządu terytorialnego</t>
  </si>
  <si>
    <t>210 000,00</t>
  </si>
  <si>
    <t>80110</t>
  </si>
  <si>
    <t>Gimnazja</t>
  </si>
  <si>
    <t>207,00</t>
  </si>
  <si>
    <t>2701</t>
  </si>
  <si>
    <t>852</t>
  </si>
  <si>
    <t>Pomoc społeczna</t>
  </si>
  <si>
    <t>1 370 069,00</t>
  </si>
  <si>
    <t>85206</t>
  </si>
  <si>
    <t>Wspieranie rodziny</t>
  </si>
  <si>
    <t>21 603,00</t>
  </si>
  <si>
    <t>85212</t>
  </si>
  <si>
    <t>Świadczenia rodzinne, świadczenia z funduszu alimentacyjneego oraz składki na ubezpieczenia emerytalne i rentowe z ubezpieczenia społecznego</t>
  </si>
  <si>
    <t>1 165 228,00</t>
  </si>
  <si>
    <t>1 156 783,00</t>
  </si>
  <si>
    <t>2360</t>
  </si>
  <si>
    <t>Dochody jednostek samorządu terytorialnego związane z realizacją zadań z zakresu administracji rządowej oraz innych zadań zleconych ustawami</t>
  </si>
  <si>
    <t>8 445,00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</si>
  <si>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</si>
  <si>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</si>
  <si>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4 246,00</t>
  </si>
  <si>
    <t>2 463,00</t>
  </si>
  <si>
    <t>1 783,00</t>
  </si>
  <si>
    <t>85214</t>
  </si>
  <si>
    <t>Zasiłki i pomoc w naturze oraz składki na ubezpieczenia emerytalne i rentowe</t>
  </si>
  <si>
    <t>90 901,00</t>
  </si>
  <si>
    <t>0960</t>
  </si>
  <si>
    <t>Otrzymane spadki, zapisy i darowizny w postaci pieniężnej</t>
  </si>
  <si>
    <t>2 376,00</t>
  </si>
  <si>
    <t>2 100,00</t>
  </si>
  <si>
    <t>86 425,00</t>
  </si>
  <si>
    <t>85216</t>
  </si>
  <si>
    <t>Zasiłki stałe</t>
  </si>
  <si>
    <t>18 400,00</t>
  </si>
  <si>
    <t>85219</t>
  </si>
  <si>
    <t>Ośrodki pomocy społecznej</t>
  </si>
  <si>
    <t>28 612,00</t>
  </si>
  <si>
    <t>2 727,00</t>
  </si>
  <si>
    <t>85,00</t>
  </si>
  <si>
    <t>25 800,00</t>
  </si>
  <si>
    <t>85228</t>
  </si>
  <si>
    <t>Usługi opiekuńcze i specjalistyczne usługi opiekuńcze</t>
  </si>
  <si>
    <t>950,00</t>
  </si>
  <si>
    <t>85295</t>
  </si>
  <si>
    <t>40 129,00</t>
  </si>
  <si>
    <t>1 362,00</t>
  </si>
  <si>
    <t>19 867,00</t>
  </si>
  <si>
    <t>18 900,00</t>
  </si>
  <si>
    <t>853</t>
  </si>
  <si>
    <t>Pozostałe zadania w zakresie polityki społecznej</t>
  </si>
  <si>
    <t>61 201,32</t>
  </si>
  <si>
    <t>85395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</si>
  <si>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</si>
  <si>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</si>
  <si>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58 124,16</t>
  </si>
  <si>
    <t>2009</t>
  </si>
  <si>
    <t>3 077,16</t>
  </si>
  <si>
    <t>854</t>
  </si>
  <si>
    <t>Edukacyjna opieka wychowawcza</t>
  </si>
  <si>
    <t>28 942,00</t>
  </si>
  <si>
    <t>85415</t>
  </si>
  <si>
    <t>Pomoc materialna dla uczniów</t>
  </si>
  <si>
    <t>900</t>
  </si>
  <si>
    <t>Gospodarka komunalna i ochrona środowiska</t>
  </si>
  <si>
    <t>408 733,00</t>
  </si>
  <si>
    <t>90004</t>
  </si>
  <si>
    <t>Utrzymanie zieleni w miastach i gminach</t>
  </si>
  <si>
    <t>351 000,00</t>
  </si>
  <si>
    <t>6297</t>
  </si>
  <si>
    <t>90017</t>
  </si>
  <si>
    <t>Zakłady gospodarki komunalnej</t>
  </si>
  <si>
    <t>533,00</t>
  </si>
  <si>
    <t>6660</t>
  </si>
  <si>
    <t xml:space="preserve">Wpływy ze zwrotów dotacji oraz płatności, w tym wykorzystanych niezgodnie z przeznaczeniem lub wykorzystanych z naruszeniem procedur, o których mowa w art. 184 ustawy, pobranych nienależnie lub w nadmiernej wysokości, dotyczące dochodów majątkowych 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</si>
  <si>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</si>
  <si>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</si>
  <si>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</si>
  <si>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</si>
  <si>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0400</t>
  </si>
  <si>
    <t>Wpływy z opłaty produktowej</t>
  </si>
  <si>
    <t>90095</t>
  </si>
  <si>
    <t>37 000,00</t>
  </si>
  <si>
    <t>921</t>
  </si>
  <si>
    <t>Kultura i ochrona dziedzictwa narodowego</t>
  </si>
  <si>
    <t>441 429,00</t>
  </si>
  <si>
    <t>92195</t>
  </si>
  <si>
    <t>926</t>
  </si>
  <si>
    <t>Kultura fizyczna</t>
  </si>
  <si>
    <t>103 018,00</t>
  </si>
  <si>
    <t>92695</t>
  </si>
  <si>
    <t>73,00</t>
  </si>
  <si>
    <t>102 945,00</t>
  </si>
  <si>
    <t>Razem:</t>
  </si>
  <si>
    <t>22 025 356,34</t>
  </si>
  <si>
    <t>312 690,02</t>
  </si>
  <si>
    <t>01009</t>
  </si>
  <si>
    <t>Spółki wodne</t>
  </si>
  <si>
    <t>2 000,00</t>
  </si>
  <si>
    <t>4430</t>
  </si>
  <si>
    <t>Różne opłaty i składki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</si>
  <si>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</si>
  <si>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</si>
  <si>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</si>
  <si>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</si>
  <si>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</si>
  <si>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</si>
  <si>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4010</t>
  </si>
  <si>
    <t>Wynagrodzenia osobowe pracowników</t>
  </si>
  <si>
    <t>3 872,69</t>
  </si>
  <si>
    <t>4110</t>
  </si>
  <si>
    <t>Składki na ubezpieczenia społeczne</t>
  </si>
  <si>
    <t>662,23</t>
  </si>
  <si>
    <t>4120</t>
  </si>
  <si>
    <t>Składki na Fundusz Pracy</t>
  </si>
  <si>
    <t>94,88</t>
  </si>
  <si>
    <t>4210</t>
  </si>
  <si>
    <t>Zakup materiałów i wyposażenia</t>
  </si>
  <si>
    <t>70,00</t>
  </si>
  <si>
    <t>4300</t>
  </si>
  <si>
    <t>Zakup usług pozostałych</t>
  </si>
  <si>
    <t>284 990,22</t>
  </si>
  <si>
    <t>600</t>
  </si>
  <si>
    <t>Transport i łączność</t>
  </si>
  <si>
    <t>2 074 590,00</t>
  </si>
  <si>
    <t>60004</t>
  </si>
  <si>
    <t>Lokalny transport zbiorowy</t>
  </si>
  <si>
    <t>64 000,00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</si>
  <si>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</si>
  <si>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</si>
  <si>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</si>
  <si>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60014</t>
  </si>
  <si>
    <t>Drogi publiczne powiatowe</t>
  </si>
  <si>
    <t>21 000,00</t>
  </si>
  <si>
    <t>60016</t>
  </si>
  <si>
    <t>Drogi publiczne gminne</t>
  </si>
  <si>
    <t>1 984 590,00</t>
  </si>
  <si>
    <t>4270</t>
  </si>
  <si>
    <t>Zakup usług remontowych</t>
  </si>
  <si>
    <t>334 468,00</t>
  </si>
  <si>
    <t>206 161,00</t>
  </si>
  <si>
    <t>1 398 166,00</t>
  </si>
  <si>
    <t>6668</t>
  </si>
  <si>
    <t>Zwroty dotacji oraz płatności, w tym wykorzystanych niezgodnie z przeznaczeniem lub wykorzystanych z naruszeniem procedur, o których mowa w art. 184 ustawy, pobranych nienaleznie lub w nadmiernej wysokości, dotyczące wydatków majątkowych.</t>
  </si>
  <si>
    <t>5 795,00</t>
  </si>
  <si>
    <t>630</t>
  </si>
  <si>
    <t>Turystyka</t>
  </si>
  <si>
    <t>73 354,00</t>
  </si>
  <si>
    <t>63095</t>
  </si>
  <si>
    <t>22 520,00</t>
  </si>
  <si>
    <t>6058</t>
  </si>
  <si>
    <t>25 000,00</t>
  </si>
  <si>
    <t>6059</t>
  </si>
  <si>
    <t>21 834,00</t>
  </si>
  <si>
    <t>541 534,00</t>
  </si>
  <si>
    <t>70004</t>
  </si>
  <si>
    <t>Różne jednostki obsługi gospodarki mieszkaniowej</t>
  </si>
  <si>
    <t>38 350,00</t>
  </si>
  <si>
    <t>150,00</t>
  </si>
  <si>
    <t>15 000,00</t>
  </si>
  <si>
    <t>2 500,00</t>
  </si>
  <si>
    <t>4600</t>
  </si>
  <si>
    <t>Kary i odszkodowania wypłacane na rzecz osób prawnych i innych jednostek organizacyjnych</t>
  </si>
  <si>
    <t>503 184,00</t>
  </si>
  <si>
    <t>6060</t>
  </si>
  <si>
    <t>Wydatki na zakupy inwestycyjne jednostek budżetowych</t>
  </si>
  <si>
    <t>443 184,00</t>
  </si>
  <si>
    <t>164 500,00</t>
  </si>
  <si>
    <t>71004</t>
  </si>
  <si>
    <t>Plany zagospodarowania przestrzennego</t>
  </si>
  <si>
    <t>85 500,00</t>
  </si>
  <si>
    <t>260,00</t>
  </si>
  <si>
    <t>4170</t>
  </si>
  <si>
    <t>Wynagrodzenia bezosobowe</t>
  </si>
  <si>
    <t>1 500,00</t>
  </si>
  <si>
    <t>83 740,00</t>
  </si>
  <si>
    <t>71014</t>
  </si>
  <si>
    <t>Opracowania geodezyjne i kartograficzne</t>
  </si>
  <si>
    <t>54 000,00</t>
  </si>
  <si>
    <t>44 000,00</t>
  </si>
  <si>
    <t>4610</t>
  </si>
  <si>
    <t>Koszty postępowania sądowego i prokuratorskiego</t>
  </si>
  <si>
    <t>2 070 689,00</t>
  </si>
  <si>
    <t>25 560,00</t>
  </si>
  <si>
    <t>4 327,00</t>
  </si>
  <si>
    <t>626,00</t>
  </si>
  <si>
    <t>800,00</t>
  </si>
  <si>
    <t>12 505,00</t>
  </si>
  <si>
    <t>4410</t>
  </si>
  <si>
    <t>Podróże służbowe krajowe</t>
  </si>
  <si>
    <t>782,00</t>
  </si>
  <si>
    <t>75022</t>
  </si>
  <si>
    <t>Rady gmin (miast i miast na prawach powiatu)</t>
  </si>
  <si>
    <t>96 800,00</t>
  </si>
  <si>
    <t>3030</t>
  </si>
  <si>
    <t xml:space="preserve">Różne wydatki na rzecz osób fizycznych </t>
  </si>
  <si>
    <t>3 400,00</t>
  </si>
  <si>
    <t>1 704 850,00</t>
  </si>
  <si>
    <t>3020</t>
  </si>
  <si>
    <t>Wydatki osobowe niezaliczone do wynagrodzeń</t>
  </si>
  <si>
    <t>2 800,00</t>
  </si>
  <si>
    <t>1 003 000,00</t>
  </si>
  <si>
    <t>4040</t>
  </si>
  <si>
    <t>Dodatkowe wynagrodzenie roczne</t>
  </si>
  <si>
    <t>80 800,00</t>
  </si>
  <si>
    <t>185 000,00</t>
  </si>
  <si>
    <t>4 700,00</t>
  </si>
  <si>
    <t>39 800,00</t>
  </si>
  <si>
    <t>4260</t>
  </si>
  <si>
    <t>Zakup energii</t>
  </si>
  <si>
    <t>38 000,00</t>
  </si>
  <si>
    <t>4280</t>
  </si>
  <si>
    <t>Zakup usług zdrowotnych</t>
  </si>
  <si>
    <t>4350</t>
  </si>
  <si>
    <t>Zakup usług dostępu do sieci Internet</t>
  </si>
  <si>
    <t>11 600,00</t>
  </si>
  <si>
    <t>4360</t>
  </si>
  <si>
    <t>Opłaty z tytułu zakupu usług telekomunikacyjnych świadczonych w ruchomej publicznej sieci telefonicznej</t>
  </si>
  <si>
    <t>4370</t>
  </si>
  <si>
    <t>Opłata z tytułu zakupu usług telekomunikacyjnych świadczonych w stacjonarnej publicznej sieci telefonicznej.</t>
  </si>
  <si>
    <t>10 300,00</t>
  </si>
  <si>
    <t>4420</t>
  </si>
  <si>
    <t>Podróże służbowe zagraniczne</t>
  </si>
  <si>
    <t>1 600,00</t>
  </si>
  <si>
    <t>4440</t>
  </si>
  <si>
    <t>Odpisy na zakładowy fundusz świadczeń socjalnych</t>
  </si>
  <si>
    <t>23 000,00</t>
  </si>
  <si>
    <t>4700</t>
  </si>
  <si>
    <t xml:space="preserve">Szkolenia pracowników niebędących członkami korpusu służby cywilnej </t>
  </si>
  <si>
    <t>4 200,00</t>
  </si>
  <si>
    <t>31 850,00</t>
  </si>
  <si>
    <t>75075</t>
  </si>
  <si>
    <t>Promocja jednostek samorządu terytorialnego</t>
  </si>
  <si>
    <t>91 362,00</t>
  </si>
  <si>
    <t>75095</t>
  </si>
  <si>
    <t>133 077,00</t>
  </si>
  <si>
    <t>4100</t>
  </si>
  <si>
    <t>Wynagrodzenia agencyjno-prowizyjne</t>
  </si>
  <si>
    <t>16 077,00</t>
  </si>
  <si>
    <t>500,00</t>
  </si>
  <si>
    <t>19 500,00</t>
  </si>
  <si>
    <t>7 800,00</t>
  </si>
  <si>
    <t>4 500,00</t>
  </si>
  <si>
    <t>609,00</t>
  </si>
  <si>
    <t>103,00</t>
  </si>
  <si>
    <t>14,00</t>
  </si>
  <si>
    <t>30,00</t>
  </si>
  <si>
    <t>252,00</t>
  </si>
  <si>
    <t>2 460,00</t>
  </si>
  <si>
    <t>74,00</t>
  </si>
  <si>
    <t>11,00</t>
  </si>
  <si>
    <t>429,00</t>
  </si>
  <si>
    <t>1 164,00</t>
  </si>
  <si>
    <t>184,00</t>
  </si>
  <si>
    <t>754</t>
  </si>
  <si>
    <t>Bezpieczeństwo publiczne i ochrona przeciwpożarowa</t>
  </si>
  <si>
    <t>263 305,00</t>
  </si>
  <si>
    <t>75412</t>
  </si>
  <si>
    <t>Ochotnicze straże pożarne</t>
  </si>
  <si>
    <t>19 000,00</t>
  </si>
  <si>
    <t>57 581,00</t>
  </si>
  <si>
    <t>33 800,00</t>
  </si>
  <si>
    <t>10 800,00</t>
  </si>
  <si>
    <t>16 200,00</t>
  </si>
  <si>
    <t>1 100,00</t>
  </si>
  <si>
    <t>26 694,00</t>
  </si>
  <si>
    <t>75421</t>
  </si>
  <si>
    <t>Zarządzanie kryzysowe</t>
  </si>
  <si>
    <t>4810</t>
  </si>
  <si>
    <t>Rezerwy</t>
  </si>
  <si>
    <t>53 000,00</t>
  </si>
  <si>
    <t>757</t>
  </si>
  <si>
    <t>Obsługa długu publicznego</t>
  </si>
  <si>
    <t>455 000,00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</si>
  <si>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</si>
  <si>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</si>
  <si>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</si>
  <si>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</si>
  <si>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27 800,00</t>
  </si>
  <si>
    <t>75818</t>
  </si>
  <si>
    <t>Rezerwy ogólne i celowe</t>
  </si>
  <si>
    <t>9 727 530,00</t>
  </si>
  <si>
    <t>3 994 909,00</t>
  </si>
  <si>
    <t>2590</t>
  </si>
  <si>
    <t>Dotacja podmiotowa z budżetu dla publicznej jednostki systemu oświaty prowadzonej przez osobę prawną inną niż jednostka samorządu terytorialnego lub przez osobę fizyczną</t>
  </si>
  <si>
    <t>578 056,00</t>
  </si>
  <si>
    <t>184 266,00</t>
  </si>
  <si>
    <t>2 138 773,00</t>
  </si>
  <si>
    <t>165 462,00</t>
  </si>
  <si>
    <t>424 315,00</t>
  </si>
  <si>
    <t>60 476,00</t>
  </si>
  <si>
    <t>4140</t>
  </si>
  <si>
    <t>Wpłaty na Państwowy Fundusz Rehabilitacji Osób Niepełnosprawnych</t>
  </si>
  <si>
    <t>6 861,00</t>
  </si>
  <si>
    <t>4 156,00</t>
  </si>
  <si>
    <t>63 947,00</t>
  </si>
  <si>
    <t>4240</t>
  </si>
  <si>
    <t>Zakup pomocy naukowych, dydaktycznych i książek</t>
  </si>
  <si>
    <t>8 929,00</t>
  </si>
  <si>
    <t>105 522,00</t>
  </si>
  <si>
    <t>16 914,00</t>
  </si>
  <si>
    <t>4 213,00</t>
  </si>
  <si>
    <t>62 732,00</t>
  </si>
  <si>
    <t>1 815,00</t>
  </si>
  <si>
    <t>1 757,00</t>
  </si>
  <si>
    <t>2 586,00</t>
  </si>
  <si>
    <t>4 269,00</t>
  </si>
  <si>
    <t>25 893,00</t>
  </si>
  <si>
    <t>132 899,00</t>
  </si>
  <si>
    <t>1 068,00</t>
  </si>
  <si>
    <t>80103</t>
  </si>
  <si>
    <t>Oddziały przedszkolne w szkołach podstawowych</t>
  </si>
  <si>
    <t>79 394,00</t>
  </si>
  <si>
    <t>8 000,00</t>
  </si>
  <si>
    <t>71 394,00</t>
  </si>
  <si>
    <t>2 825 148,00</t>
  </si>
  <si>
    <t>239 300,00</t>
  </si>
  <si>
    <t>2540</t>
  </si>
  <si>
    <t>Dotacja podmiotowa z budżetu dla niepublicznej jednostki systemu oświaty</t>
  </si>
  <si>
    <t>1 182 700,00</t>
  </si>
  <si>
    <t>90 606,00</t>
  </si>
  <si>
    <t>65 994,00</t>
  </si>
  <si>
    <t>745 865,00</t>
  </si>
  <si>
    <t>57 872,00</t>
  </si>
  <si>
    <t>149 094,00</t>
  </si>
  <si>
    <t>21 190,00</t>
  </si>
  <si>
    <t>3 665,00</t>
  </si>
  <si>
    <t>3 283,00</t>
  </si>
  <si>
    <t>32 396,00</t>
  </si>
  <si>
    <t>6 297,00</t>
  </si>
  <si>
    <t>61 471,00</t>
  </si>
  <si>
    <t>12 657,00</t>
  </si>
  <si>
    <t>2 255,00</t>
  </si>
  <si>
    <t>34 503,00</t>
  </si>
  <si>
    <t>862,00</t>
  </si>
  <si>
    <t>1 199,00</t>
  </si>
  <si>
    <t>1 418,00</t>
  </si>
  <si>
    <t>1 450,00</t>
  </si>
  <si>
    <t>5 390,00</t>
  </si>
  <si>
    <t>48 975,00</t>
  </si>
  <si>
    <t>706,00</t>
  </si>
  <si>
    <t>56 000,00</t>
  </si>
  <si>
    <t>80105</t>
  </si>
  <si>
    <t>Przedszkola specjalne</t>
  </si>
  <si>
    <t>11 700,00</t>
  </si>
  <si>
    <t>1 900 180,00</t>
  </si>
  <si>
    <t>93 355,00</t>
  </si>
  <si>
    <t>1 207 840,00</t>
  </si>
  <si>
    <t>89 070,00</t>
  </si>
  <si>
    <t>241 136,00</t>
  </si>
  <si>
    <t>33 704,00</t>
  </si>
  <si>
    <t>4 508,00</t>
  </si>
  <si>
    <t>35 021,00</t>
  </si>
  <si>
    <t>7 058,00</t>
  </si>
  <si>
    <t>63 452,00</t>
  </si>
  <si>
    <t>11 261,00</t>
  </si>
  <si>
    <t>1 833,00</t>
  </si>
  <si>
    <t>29 112,00</t>
  </si>
  <si>
    <t>913,00</t>
  </si>
  <si>
    <t>907,00</t>
  </si>
  <si>
    <t>1 411,00</t>
  </si>
  <si>
    <t>3 233,00</t>
  </si>
  <si>
    <t>6 090,00</t>
  </si>
  <si>
    <t>69 417,00</t>
  </si>
  <si>
    <t>859,00</t>
  </si>
  <si>
    <t>80113</t>
  </si>
  <si>
    <t>Dowożenie uczniów do szkół</t>
  </si>
  <si>
    <t>332 100,00</t>
  </si>
  <si>
    <t>328 400,00</t>
  </si>
  <si>
    <t>80146</t>
  </si>
  <si>
    <t>Dokształcanie i doskonalenie nauczycieli</t>
  </si>
  <si>
    <t>37 075,00</t>
  </si>
  <si>
    <t>4 100,00</t>
  </si>
  <si>
    <t>9 375,00</t>
  </si>
  <si>
    <t>2 200,00</t>
  </si>
  <si>
    <t>20 300,00</t>
  </si>
  <si>
    <t>80148</t>
  </si>
  <si>
    <t>Stołówki szkolne i przedszkolne</t>
  </si>
  <si>
    <t>276 003,00</t>
  </si>
  <si>
    <t>1 636,00</t>
  </si>
  <si>
    <t>172 947,00</t>
  </si>
  <si>
    <t>13 662,00</t>
  </si>
  <si>
    <t>32 076,00</t>
  </si>
  <si>
    <t>4 571,00</t>
  </si>
  <si>
    <t>546,00</t>
  </si>
  <si>
    <t>16 488,00</t>
  </si>
  <si>
    <t>12 799,00</t>
  </si>
  <si>
    <t>2 348,00</t>
  </si>
  <si>
    <t>979,00</t>
  </si>
  <si>
    <t>6 520,00</t>
  </si>
  <si>
    <t>2 118,00</t>
  </si>
  <si>
    <t>8 234,00</t>
  </si>
  <si>
    <t>1 079,00</t>
  </si>
  <si>
    <t>80195</t>
  </si>
  <si>
    <t>271 021,00</t>
  </si>
  <si>
    <t>100 000,00</t>
  </si>
  <si>
    <t>17 960,00</t>
  </si>
  <si>
    <t>2 580,00</t>
  </si>
  <si>
    <t>42 200,00</t>
  </si>
  <si>
    <t>43 231,00</t>
  </si>
  <si>
    <t>9 500,00</t>
  </si>
  <si>
    <t>600,00</t>
  </si>
  <si>
    <t>46 450,00</t>
  </si>
  <si>
    <t>1 200,00</t>
  </si>
  <si>
    <t>851</t>
  </si>
  <si>
    <t>Ochrona zdrowia</t>
  </si>
  <si>
    <t>120 715,00</t>
  </si>
  <si>
    <t>85153</t>
  </si>
  <si>
    <t>Zwalczanie narkomanii</t>
  </si>
  <si>
    <t>85154</t>
  </si>
  <si>
    <t>Przeciwdziałanie alkoholizmowi</t>
  </si>
  <si>
    <t>119 715,00</t>
  </si>
  <si>
    <t>22 172,00</t>
  </si>
  <si>
    <t>1 700,00</t>
  </si>
  <si>
    <t>5 350,00</t>
  </si>
  <si>
    <t>727,00</t>
  </si>
  <si>
    <t>12 690,00</t>
  </si>
  <si>
    <t>11 048,00</t>
  </si>
  <si>
    <t>4220</t>
  </si>
  <si>
    <t>Zakup środków żywności</t>
  </si>
  <si>
    <t>5 705,00</t>
  </si>
  <si>
    <t>57 263,00</t>
  </si>
  <si>
    <t>240,00</t>
  </si>
  <si>
    <t>547,00</t>
  </si>
  <si>
    <t>273,00</t>
  </si>
  <si>
    <t>2 132 018,86</t>
  </si>
  <si>
    <t>85201</t>
  </si>
  <si>
    <t>Placówki opiekuńczo-wychowawcze</t>
  </si>
  <si>
    <t>2 958,00</t>
  </si>
  <si>
    <t>4330</t>
  </si>
  <si>
    <t>Zakup usług przez jednostki samorządu terytorialnego od innych jednostek samorządu terytorialnego</t>
  </si>
  <si>
    <t>85202</t>
  </si>
  <si>
    <t>Domy pomocy społecznej</t>
  </si>
  <si>
    <t>215 731,00</t>
  </si>
  <si>
    <t>85204</t>
  </si>
  <si>
    <t>Rodziny zastępcze</t>
  </si>
  <si>
    <t>5 544,00</t>
  </si>
  <si>
    <t>85205</t>
  </si>
  <si>
    <t>Zadania w zakresie przeciwdziałania przemocy w rodzinie</t>
  </si>
  <si>
    <t>4 679,00</t>
  </si>
  <si>
    <t>34 481,00</t>
  </si>
  <si>
    <t>26 425,00</t>
  </si>
  <si>
    <t>4 823,00</t>
  </si>
  <si>
    <t>651,00</t>
  </si>
  <si>
    <t>1 140,00</t>
  </si>
  <si>
    <t>1 094,00</t>
  </si>
  <si>
    <t>348,00</t>
  </si>
  <si>
    <t>3110</t>
  </si>
  <si>
    <t>Świadczenia społeczne</t>
  </si>
  <si>
    <t>1 081 968,00</t>
  </si>
  <si>
    <t>20 525,00</t>
  </si>
  <si>
    <t>43 300,00</t>
  </si>
  <si>
    <t>479,00</t>
  </si>
  <si>
    <t>4 383,00</t>
  </si>
  <si>
    <t>5 647,00</t>
  </si>
  <si>
    <t>5 065,00</t>
  </si>
  <si>
    <t>1 530,00</t>
  </si>
  <si>
    <t>80,00</t>
  </si>
  <si>
    <t>1 157,00</t>
  </si>
  <si>
    <t>4 692,00</t>
  </si>
  <si>
    <t>4130</t>
  </si>
  <si>
    <t>Składki na ubezpieczenie zdrowotne</t>
  </si>
  <si>
    <t>179 591,86</t>
  </si>
  <si>
    <t>85215</t>
  </si>
  <si>
    <t>Dodatki mieszkaniowe</t>
  </si>
  <si>
    <t>13 973,00</t>
  </si>
  <si>
    <t>12 064,00</t>
  </si>
  <si>
    <t>1 909,00</t>
  </si>
  <si>
    <t>19 330,00</t>
  </si>
  <si>
    <t>385 405,00</t>
  </si>
  <si>
    <t>361,00</t>
  </si>
  <si>
    <t>257 824,00</t>
  </si>
  <si>
    <t>22 956,00</t>
  </si>
  <si>
    <t>51 601,00</t>
  </si>
  <si>
    <t>6 903,00</t>
  </si>
  <si>
    <t>11 581,00</t>
  </si>
  <si>
    <t>7 730,00</t>
  </si>
  <si>
    <t>448,00</t>
  </si>
  <si>
    <t>8 606,00</t>
  </si>
  <si>
    <t>1 408,00</t>
  </si>
  <si>
    <t>3 186,00</t>
  </si>
  <si>
    <t>4 216,00</t>
  </si>
  <si>
    <t>615,00</t>
  </si>
  <si>
    <t>5 744,00</t>
  </si>
  <si>
    <t>106,00</t>
  </si>
  <si>
    <t>2 120,00</t>
  </si>
  <si>
    <t>10 970,00</t>
  </si>
  <si>
    <t>1 654,00</t>
  </si>
  <si>
    <t>223,00</t>
  </si>
  <si>
    <t>9 093,00</t>
  </si>
  <si>
    <t>89 436,00</t>
  </si>
  <si>
    <t>71 118,00</t>
  </si>
  <si>
    <t>16 118,00</t>
  </si>
  <si>
    <t>78 835,46</t>
  </si>
  <si>
    <t>85311</t>
  </si>
  <si>
    <t>Rehabilitacja zawodowa i społeczna osób niepełnosprawnych</t>
  </si>
  <si>
    <t>5 454,00</t>
  </si>
  <si>
    <t>73 381,46</t>
  </si>
  <si>
    <t>2830</t>
  </si>
  <si>
    <t>Dotacja celowa z budżetu na finansowanie lub dofinansowanie zadań zleconych do realizacji pozostałym jednostkom nie zaliczanym do sektora finansów publicznych</t>
  </si>
  <si>
    <t>3119</t>
  </si>
  <si>
    <t>7 180,14</t>
  </si>
  <si>
    <t>4017</t>
  </si>
  <si>
    <t>9 000,74</t>
  </si>
  <si>
    <t>4019</t>
  </si>
  <si>
    <t>475,38</t>
  </si>
  <si>
    <t>4117</t>
  </si>
  <si>
    <t>1 636,94</t>
  </si>
  <si>
    <t>4119</t>
  </si>
  <si>
    <t>86,70</t>
  </si>
  <si>
    <t>4127</t>
  </si>
  <si>
    <t>152,48</t>
  </si>
  <si>
    <t>4129</t>
  </si>
  <si>
    <t>8,08</t>
  </si>
  <si>
    <t>4177</t>
  </si>
  <si>
    <t>5 698,20</t>
  </si>
  <si>
    <t>4179</t>
  </si>
  <si>
    <t>301,80</t>
  </si>
  <si>
    <t>4217</t>
  </si>
  <si>
    <t>835,74</t>
  </si>
  <si>
    <t>4219</t>
  </si>
  <si>
    <t>44,26</t>
  </si>
  <si>
    <t>4307</t>
  </si>
  <si>
    <t>40 800,06</t>
  </si>
  <si>
    <t>4309</t>
  </si>
  <si>
    <t>2 160,94</t>
  </si>
  <si>
    <t>177 204,00</t>
  </si>
  <si>
    <t>85401</t>
  </si>
  <si>
    <t>Świetlice szkolne</t>
  </si>
  <si>
    <t>137 307,00</t>
  </si>
  <si>
    <t>4 512,00</t>
  </si>
  <si>
    <t>95 561,00</t>
  </si>
  <si>
    <t>4 562,00</t>
  </si>
  <si>
    <t>17 987,00</t>
  </si>
  <si>
    <t>2 563,00</t>
  </si>
  <si>
    <t>516,00</t>
  </si>
  <si>
    <t>8 170,00</t>
  </si>
  <si>
    <t>556,00</t>
  </si>
  <si>
    <t>2 880,00</t>
  </si>
  <si>
    <t>38 942,00</t>
  </si>
  <si>
    <t>3240</t>
  </si>
  <si>
    <t>Stypendia dla uczniów</t>
  </si>
  <si>
    <t>85446</t>
  </si>
  <si>
    <t>955,00</t>
  </si>
  <si>
    <t>2 007 977,00</t>
  </si>
  <si>
    <t>90002</t>
  </si>
  <si>
    <t>Gospodarka odpadami</t>
  </si>
  <si>
    <t>27 000,00</t>
  </si>
  <si>
    <t>2320</t>
  </si>
  <si>
    <t>Dotacje celowe przekazane dla powiatu na zadania bieżące realizowane na podstawie porozumień (umów) między jednostkami samorządu terytorialnego</t>
  </si>
  <si>
    <t>12 000,00</t>
  </si>
  <si>
    <t>90003</t>
  </si>
  <si>
    <t>Oczyszczanie miast i wsi</t>
  </si>
  <si>
    <t>63 000,00</t>
  </si>
  <si>
    <t>147 200,00</t>
  </si>
  <si>
    <t>12 200,00</t>
  </si>
  <si>
    <t>130 000,00</t>
  </si>
  <si>
    <t>90013</t>
  </si>
  <si>
    <t>Schroniska dla zwierząt</t>
  </si>
  <si>
    <t>6 400,00</t>
  </si>
  <si>
    <t>6650</t>
  </si>
  <si>
    <t>Wpłaty gmin i powiatów na rzecz innych jednostek samorządu terytorialnego oraz związków gmin lub związków powiatów na dofinansowanie zadań inwestycyjnych i zakupów inwestycyjnych</t>
  </si>
  <si>
    <t>64 676,00</t>
  </si>
  <si>
    <t>90015</t>
  </si>
  <si>
    <t>Oświetlenie ulic, placów i dróg</t>
  </si>
  <si>
    <t>333 300,00</t>
  </si>
  <si>
    <t>5 300,00</t>
  </si>
  <si>
    <t>225 000,00</t>
  </si>
  <si>
    <t>75 600,00</t>
  </si>
  <si>
    <t>23 400,00</t>
  </si>
  <si>
    <t>1 167 150,00</t>
  </si>
  <si>
    <t>2650</t>
  </si>
  <si>
    <t>Dotacja przedmiotowa z budżetu dla samorządowego zakładu budżetowego</t>
  </si>
  <si>
    <t>1 103 000,00</t>
  </si>
  <si>
    <t>6210</t>
  </si>
  <si>
    <t>Dotacje celowe z budżetu na finansowanie lub dofinansowanie kosztów realizacji inwestycji i zakupów inwestycyjnych samorządowych zakładów budżetowych</t>
  </si>
  <si>
    <t>64 150,00</t>
  </si>
  <si>
    <t>154 760,00</t>
  </si>
  <si>
    <t>400,00</t>
  </si>
  <si>
    <t>60,00</t>
  </si>
  <si>
    <t>3 500,00</t>
  </si>
  <si>
    <t>8 200,00</t>
  </si>
  <si>
    <t>74 300,00</t>
  </si>
  <si>
    <t>4 800,00</t>
  </si>
  <si>
    <t>28 500,00</t>
  </si>
  <si>
    <t>35 000,00</t>
  </si>
  <si>
    <t>1 164 315,00</t>
  </si>
  <si>
    <t>92109</t>
  </si>
  <si>
    <t>Domy i ośrodki kultury, świetlice i kluby</t>
  </si>
  <si>
    <t>43 615,00</t>
  </si>
  <si>
    <t>2 537,00</t>
  </si>
  <si>
    <t>360,00</t>
  </si>
  <si>
    <t>14 800,00</t>
  </si>
  <si>
    <t>25 018,00</t>
  </si>
  <si>
    <t>900,00</t>
  </si>
  <si>
    <t>92114</t>
  </si>
  <si>
    <t>Pozostałe instytucje kultury</t>
  </si>
  <si>
    <t>784 800,00</t>
  </si>
  <si>
    <t>2480</t>
  </si>
  <si>
    <t>Dotacja podmiotowa z budżetu dla samorządowej instytucji kultury</t>
  </si>
  <si>
    <t>768 800,00</t>
  </si>
  <si>
    <t>6220</t>
  </si>
  <si>
    <t>Dotacje celowe z budżetu na finansowanie lub dofinansowanie kosztów realizacji inwestycji i zakupów inwestycyjnych innych jednostek sektora finansów publicznych</t>
  </si>
  <si>
    <t>16 000,00</t>
  </si>
  <si>
    <t>92116</t>
  </si>
  <si>
    <t>Biblioteki</t>
  </si>
  <si>
    <t>155 600,00</t>
  </si>
  <si>
    <t>180 300,00</t>
  </si>
  <si>
    <t>26 300,00</t>
  </si>
  <si>
    <t>150 000,00</t>
  </si>
  <si>
    <t>289 711,00</t>
  </si>
  <si>
    <t>2820</t>
  </si>
  <si>
    <t>Dotacja celowa z budżetu na finansowanie lub dofinansowanie zadań zleconych do realizacji stowarzyszeniom</t>
  </si>
  <si>
    <t>36 000,00</t>
  </si>
  <si>
    <t>3040</t>
  </si>
  <si>
    <t>Nagrody o charakterze szczególnym niezaliczone do wynagrodzeń</t>
  </si>
  <si>
    <t>1 300,00</t>
  </si>
  <si>
    <t>3250</t>
  </si>
  <si>
    <t>Stypendia różne</t>
  </si>
  <si>
    <t>9 600,00</t>
  </si>
  <si>
    <t>17 947,00</t>
  </si>
  <si>
    <t>30 365,00</t>
  </si>
  <si>
    <t>21 687 098,34</t>
  </si>
  <si>
    <t>Wydatki</t>
  </si>
  <si>
    <t>Plan</t>
  </si>
  <si>
    <t>Wykonanie</t>
  </si>
  <si>
    <t>% wykonania planu</t>
  </si>
  <si>
    <t>89 000,00</t>
  </si>
  <si>
    <t>18 000,00</t>
  </si>
  <si>
    <t>237 100,00</t>
  </si>
  <si>
    <t>10 600,00</t>
  </si>
  <si>
    <t>6 600,00</t>
  </si>
  <si>
    <t>10 871,00</t>
  </si>
  <si>
    <t>80 491,00</t>
  </si>
  <si>
    <t>21 700,00</t>
  </si>
  <si>
    <t>209 727,00</t>
  </si>
  <si>
    <t>24 552,00</t>
  </si>
  <si>
    <t>53 578,00</t>
  </si>
  <si>
    <t>578,00</t>
  </si>
  <si>
    <t>93 591,00</t>
  </si>
  <si>
    <t>30 591,00</t>
  </si>
  <si>
    <t>84 976,00</t>
  </si>
  <si>
    <t>5 400,00</t>
  </si>
  <si>
    <t>8 500,00</t>
  </si>
  <si>
    <t>140 899,00</t>
  </si>
  <si>
    <t>Roz dział</t>
  </si>
  <si>
    <t>Para graf</t>
  </si>
  <si>
    <t>Informacja z wykonania budżetu Gminy Kleszczewo na dzień 30.06.2013r.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</si>
</sst>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5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0" applyNumberFormat="1" applyFont="1" applyFill="1" applyBorder="1" applyAlignment="1" applyProtection="1">
      <alignment horizontal="center" vertical="center"/>
      <protection locked="0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0" applyNumberFormat="1" applyFont="1" applyFill="1" applyBorder="1" applyAlignment="1" applyProtection="1">
      <alignment horizontal="right" vertical="center"/>
      <protection locked="0"/>
    </xf>
    <xf numFmtId="4" fontId="9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9" fillId="34" borderId="10" xfId="0" applyNumberFormat="1" applyFont="1" applyFill="1" applyBorder="1" applyAlignment="1" applyProtection="1">
      <alignment horizontal="center" wrapText="1"/>
      <protection locked="0"/>
    </xf>
    <xf numFmtId="49" fontId="9" fillId="34" borderId="10" xfId="0" applyNumberFormat="1" applyFont="1" applyFill="1" applyBorder="1" applyAlignment="1" applyProtection="1">
      <alignment wrapText="1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9" fontId="9" fillId="33" borderId="0" xfId="0" applyNumberFormat="1" applyFont="1" applyFill="1" applyBorder="1" applyAlignment="1" applyProtection="1">
      <alignment horizontal="center" vertical="center"/>
      <protection locked="0"/>
    </xf>
    <xf numFmtId="49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6" xfId="0" applyNumberFormat="1" applyFont="1" applyFill="1" applyBorder="1" applyAlignment="1" applyProtection="1">
      <alignment horizontal="right" vertical="center"/>
      <protection locked="0"/>
    </xf>
    <xf numFmtId="4" fontId="9" fillId="0" borderId="17" xfId="0" applyNumberFormat="1" applyFont="1" applyFill="1" applyBorder="1" applyAlignment="1" applyProtection="1">
      <alignment horizontal="right" vertical="center"/>
      <protection locked="0"/>
    </xf>
    <xf numFmtId="49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9" xfId="0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0" applyNumberFormat="1" applyFont="1" applyFill="1" applyBorder="1" applyAlignment="1" applyProtection="1">
      <alignment horizontal="right" vertical="center"/>
      <protection locked="0"/>
    </xf>
    <xf numFmtId="4" fontId="9" fillId="0" borderId="21" xfId="0" applyNumberFormat="1" applyFont="1" applyFill="1" applyBorder="1" applyAlignment="1" applyProtection="1">
      <alignment horizontal="right" vertical="center"/>
      <protection locked="0"/>
    </xf>
    <xf numFmtId="49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NumberFormat="1" applyFont="1" applyFill="1" applyBorder="1" applyAlignment="1" applyProtection="1">
      <alignment horizontal="right"/>
      <protection locked="0"/>
    </xf>
    <xf numFmtId="4" fontId="9" fillId="0" borderId="10" xfId="0" applyNumberFormat="1" applyFont="1" applyFill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2" xfId="0" applyNumberFormat="1" applyFont="1" applyFill="1" applyBorder="1" applyAlignment="1" applyProtection="1">
      <alignment horizontal="right" vertical="center"/>
      <protection locked="0"/>
    </xf>
    <xf numFmtId="4" fontId="9" fillId="0" borderId="23" xfId="0" applyNumberFormat="1" applyFont="1" applyFill="1" applyBorder="1" applyAlignment="1" applyProtection="1">
      <alignment horizontal="right" vertical="center"/>
      <protection locked="0"/>
    </xf>
    <xf numFmtId="4" fontId="9" fillId="0" borderId="24" xfId="0" applyNumberFormat="1" applyFont="1" applyFill="1" applyBorder="1" applyAlignment="1" applyProtection="1">
      <alignment horizontal="right" vertical="center"/>
      <protection locked="0"/>
    </xf>
    <xf numFmtId="0" fontId="1" fillId="33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0" xfId="0" applyNumberFormat="1" applyFont="1" applyFill="1" applyBorder="1" applyAlignment="1" applyProtection="1">
      <alignment horizontal="left"/>
      <protection locked="0"/>
    </xf>
    <xf numFmtId="49" fontId="1" fillId="34" borderId="0" xfId="0" applyNumberFormat="1" applyFont="1" applyFill="1" applyAlignment="1" applyProtection="1">
      <alignment horizontal="left" vertical="top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25" xfId="0" applyNumberFormat="1" applyFont="1" applyFill="1" applyBorder="1" applyAlignment="1" applyProtection="1">
      <alignment horizontal="left"/>
      <protection locked="0"/>
    </xf>
    <xf numFmtId="0" fontId="4" fillId="33" borderId="26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NumberFormat="1" applyFont="1" applyFill="1" applyBorder="1" applyAlignment="1" applyProtection="1">
      <alignment horizont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5"/>
  <sheetViews>
    <sheetView showGridLines="0" tabSelected="1" view="pageLayout" workbookViewId="0" topLeftCell="A526">
      <selection activeCell="D3" sqref="D3"/>
    </sheetView>
  </sheetViews>
  <sheetFormatPr defaultColWidth="9.33203125" defaultRowHeight="12.75"/>
  <cols>
    <col min="1" max="1" width="5.5" style="1" customWidth="1"/>
    <col min="2" max="2" width="5.83203125" style="1" customWidth="1"/>
    <col min="3" max="3" width="5.5" style="1" customWidth="1"/>
    <col min="4" max="4" width="58.16015625" style="1" customWidth="1"/>
    <col min="5" max="5" width="13.16015625" style="38" customWidth="1"/>
    <col min="6" max="6" width="14" style="8" customWidth="1"/>
    <col min="7" max="7" width="7" style="8" customWidth="1"/>
  </cols>
  <sheetData>
    <row r="1" spans="1:7" ht="15.75">
      <c r="A1" s="51" t="s">
        <v>824</v>
      </c>
      <c r="B1" s="51"/>
      <c r="C1" s="51"/>
      <c r="D1" s="51"/>
      <c r="E1" s="51"/>
      <c r="F1" s="52"/>
      <c r="G1" s="52"/>
    </row>
    <row r="2" spans="1:5" ht="12.75">
      <c r="A2" s="45"/>
      <c r="B2" s="45"/>
      <c r="C2" s="45"/>
      <c r="D2" s="45"/>
      <c r="E2" s="45"/>
    </row>
    <row r="3" spans="1:7" ht="45">
      <c r="A3" s="6" t="s">
        <v>0</v>
      </c>
      <c r="B3" s="6" t="s">
        <v>822</v>
      </c>
      <c r="C3" s="6" t="s">
        <v>823</v>
      </c>
      <c r="D3" s="14" t="s">
        <v>1</v>
      </c>
      <c r="E3" s="6" t="s">
        <v>801</v>
      </c>
      <c r="F3" s="7" t="s">
        <v>802</v>
      </c>
      <c r="G3" s="9" t="s">
        <v>803</v>
      </c>
    </row>
    <row r="4" spans="1:7" ht="12.75">
      <c r="A4" s="2" t="s">
        <v>2</v>
      </c>
      <c r="B4" s="2"/>
      <c r="C4" s="2"/>
      <c r="D4" s="15" t="s">
        <v>3</v>
      </c>
      <c r="E4" s="40" t="s">
        <v>4</v>
      </c>
      <c r="F4" s="12">
        <f>F5+F7</f>
        <v>290690.02</v>
      </c>
      <c r="G4" s="13">
        <f>F4*100/E4</f>
        <v>69.87908507997379</v>
      </c>
    </row>
    <row r="5" spans="1:7" ht="22.5">
      <c r="A5" s="3"/>
      <c r="B5" s="4" t="s">
        <v>5</v>
      </c>
      <c r="C5" s="3"/>
      <c r="D5" s="16" t="s">
        <v>6</v>
      </c>
      <c r="E5" s="42" t="s">
        <v>7</v>
      </c>
      <c r="F5" s="10">
        <f>F6</f>
        <v>0</v>
      </c>
      <c r="G5" s="11">
        <f aca="true" t="shared" si="0" ref="G5:G70">F5*100/E5</f>
        <v>0</v>
      </c>
    </row>
    <row r="6" spans="1:7" ht="33.75">
      <c r="A6" s="4"/>
      <c r="B6" s="4"/>
      <c r="C6" s="4" t="s">
        <v>8</v>
      </c>
      <c r="D6" s="16" t="s">
        <v>9</v>
      </c>
      <c r="E6" s="42" t="s">
        <v>7</v>
      </c>
      <c r="F6" s="10"/>
      <c r="G6" s="11">
        <f t="shared" si="0"/>
        <v>0</v>
      </c>
    </row>
    <row r="7" spans="1:7" ht="22.5">
      <c r="A7" s="3"/>
      <c r="B7" s="4" t="s">
        <v>10</v>
      </c>
      <c r="C7" s="3"/>
      <c r="D7" s="16" t="s">
        <v>11</v>
      </c>
      <c r="E7" s="42" t="s">
        <v>12</v>
      </c>
      <c r="F7" s="10">
        <f>F8+F9</f>
        <v>290690.02</v>
      </c>
      <c r="G7" s="11">
        <f t="shared" si="0"/>
        <v>99.89690368075166</v>
      </c>
    </row>
    <row r="8" spans="1:7" ht="45">
      <c r="A8" s="4"/>
      <c r="B8" s="4"/>
      <c r="C8" s="4" t="s">
        <v>13</v>
      </c>
      <c r="D8" s="16" t="s">
        <v>14</v>
      </c>
      <c r="E8" s="42" t="s">
        <v>15</v>
      </c>
      <c r="F8" s="10"/>
      <c r="G8" s="11">
        <f t="shared" si="0"/>
        <v>0</v>
      </c>
    </row>
    <row r="9" spans="1:7" ht="33.75">
      <c r="A9" s="4"/>
      <c r="B9" s="4"/>
      <c r="C9" s="4" t="s">
        <v>16</v>
      </c>
      <c r="D9" s="16" t="s">
        <v>17</v>
      </c>
      <c r="E9" s="42" t="s">
        <v>18</v>
      </c>
      <c r="F9" s="10">
        <v>290690.02</v>
      </c>
      <c r="G9" s="11">
        <f t="shared" si="0"/>
        <v>100</v>
      </c>
    </row>
    <row r="10" spans="1:7" ht="12.75">
      <c r="A10" s="2" t="s">
        <v>19</v>
      </c>
      <c r="B10" s="2"/>
      <c r="C10" s="2"/>
      <c r="D10" s="15" t="s">
        <v>20</v>
      </c>
      <c r="E10" s="40" t="s">
        <v>21</v>
      </c>
      <c r="F10" s="12">
        <f>F11</f>
        <v>378952.97000000003</v>
      </c>
      <c r="G10" s="13">
        <f t="shared" si="0"/>
        <v>22.674157646238047</v>
      </c>
    </row>
    <row r="11" spans="1:7" ht="22.5">
      <c r="A11" s="3"/>
      <c r="B11" s="4" t="s">
        <v>22</v>
      </c>
      <c r="C11" s="3"/>
      <c r="D11" s="16" t="s">
        <v>23</v>
      </c>
      <c r="E11" s="42" t="s">
        <v>21</v>
      </c>
      <c r="F11" s="10">
        <f>SUM(F12:F17)</f>
        <v>378952.97000000003</v>
      </c>
      <c r="G11" s="11">
        <f t="shared" si="0"/>
        <v>22.674157646238047</v>
      </c>
    </row>
    <row r="12" spans="1:7" ht="22.5">
      <c r="A12" s="4"/>
      <c r="B12" s="4"/>
      <c r="C12" s="4" t="s">
        <v>24</v>
      </c>
      <c r="D12" s="16" t="s">
        <v>25</v>
      </c>
      <c r="E12" s="42" t="s">
        <v>26</v>
      </c>
      <c r="F12" s="10">
        <v>24157.49</v>
      </c>
      <c r="G12" s="11">
        <f t="shared" si="0"/>
        <v>116.94578109115554</v>
      </c>
    </row>
    <row r="13" spans="1:7" ht="45">
      <c r="A13" s="4"/>
      <c r="B13" s="4"/>
      <c r="C13" s="4" t="s">
        <v>13</v>
      </c>
      <c r="D13" s="16" t="s">
        <v>14</v>
      </c>
      <c r="E13" s="42" t="s">
        <v>27</v>
      </c>
      <c r="F13" s="10">
        <v>87190.97</v>
      </c>
      <c r="G13" s="11">
        <f t="shared" si="0"/>
        <v>44.805226104830425</v>
      </c>
    </row>
    <row r="14" spans="1:7" ht="22.5">
      <c r="A14" s="4"/>
      <c r="B14" s="4"/>
      <c r="C14" s="4" t="s">
        <v>28</v>
      </c>
      <c r="D14" s="16" t="s">
        <v>29</v>
      </c>
      <c r="E14" s="42" t="s">
        <v>30</v>
      </c>
      <c r="F14" s="10"/>
      <c r="G14" s="11">
        <f t="shared" si="0"/>
        <v>0</v>
      </c>
    </row>
    <row r="15" spans="1:7" ht="22.5">
      <c r="A15" s="4"/>
      <c r="B15" s="4"/>
      <c r="C15" s="4" t="s">
        <v>31</v>
      </c>
      <c r="D15" s="16" t="s">
        <v>32</v>
      </c>
      <c r="E15" s="42" t="s">
        <v>33</v>
      </c>
      <c r="F15" s="10">
        <v>261921.25</v>
      </c>
      <c r="G15" s="11">
        <f t="shared" si="0"/>
        <v>18.148695672659848</v>
      </c>
    </row>
    <row r="16" spans="1:7" ht="12.75">
      <c r="A16" s="4"/>
      <c r="B16" s="4"/>
      <c r="C16" s="4" t="s">
        <v>34</v>
      </c>
      <c r="D16" s="16" t="s">
        <v>35</v>
      </c>
      <c r="E16" s="42" t="s">
        <v>36</v>
      </c>
      <c r="F16" s="10">
        <v>4693.78</v>
      </c>
      <c r="G16" s="11">
        <f t="shared" si="0"/>
        <v>106.67681818181818</v>
      </c>
    </row>
    <row r="17" spans="1:7" ht="12.75">
      <c r="A17" s="4"/>
      <c r="B17" s="4"/>
      <c r="C17" s="4" t="s">
        <v>37</v>
      </c>
      <c r="D17" s="16" t="s">
        <v>38</v>
      </c>
      <c r="E17" s="42" t="s">
        <v>39</v>
      </c>
      <c r="F17" s="10">
        <v>989.48</v>
      </c>
      <c r="G17" s="11">
        <f t="shared" si="0"/>
        <v>98.948</v>
      </c>
    </row>
    <row r="18" spans="1:7" ht="12.75">
      <c r="A18" s="2" t="s">
        <v>40</v>
      </c>
      <c r="B18" s="2"/>
      <c r="C18" s="2"/>
      <c r="D18" s="15" t="s">
        <v>41</v>
      </c>
      <c r="E18" s="40" t="s">
        <v>42</v>
      </c>
      <c r="F18" s="12">
        <f>F19</f>
        <v>296018.58999999997</v>
      </c>
      <c r="G18" s="13">
        <f t="shared" si="0"/>
        <v>81.34613630118163</v>
      </c>
    </row>
    <row r="19" spans="1:7" ht="22.5">
      <c r="A19" s="3"/>
      <c r="B19" s="4" t="s">
        <v>43</v>
      </c>
      <c r="C19" s="3"/>
      <c r="D19" s="16" t="s">
        <v>11</v>
      </c>
      <c r="E19" s="42" t="s">
        <v>42</v>
      </c>
      <c r="F19" s="10">
        <f>SUM(F20:F21)</f>
        <v>296018.58999999997</v>
      </c>
      <c r="G19" s="11">
        <f t="shared" si="0"/>
        <v>81.34613630118163</v>
      </c>
    </row>
    <row r="20" spans="1:7" ht="33.75">
      <c r="A20" s="4"/>
      <c r="B20" s="4"/>
      <c r="C20" s="4" t="s">
        <v>44</v>
      </c>
      <c r="D20" s="16" t="s">
        <v>45</v>
      </c>
      <c r="E20" s="42" t="s">
        <v>46</v>
      </c>
      <c r="F20" s="10">
        <v>127000</v>
      </c>
      <c r="G20" s="11">
        <f t="shared" si="0"/>
        <v>100</v>
      </c>
    </row>
    <row r="21" spans="1:7" ht="33.75">
      <c r="A21" s="4"/>
      <c r="B21" s="4"/>
      <c r="C21" s="4" t="s">
        <v>47</v>
      </c>
      <c r="D21" s="16" t="s">
        <v>48</v>
      </c>
      <c r="E21" s="42" t="s">
        <v>49</v>
      </c>
      <c r="F21" s="10">
        <v>169018.59</v>
      </c>
      <c r="G21" s="11">
        <f t="shared" si="0"/>
        <v>71.34596454200084</v>
      </c>
    </row>
    <row r="22" spans="1:7" ht="12.75">
      <c r="A22" s="2" t="s">
        <v>50</v>
      </c>
      <c r="B22" s="2"/>
      <c r="C22" s="2"/>
      <c r="D22" s="15" t="s">
        <v>51</v>
      </c>
      <c r="E22" s="40" t="s">
        <v>52</v>
      </c>
      <c r="F22" s="12">
        <f>F23+F26</f>
        <v>22575.76</v>
      </c>
      <c r="G22" s="13">
        <f t="shared" si="0"/>
        <v>49.83611479028698</v>
      </c>
    </row>
    <row r="23" spans="1:7" ht="22.5">
      <c r="A23" s="3"/>
      <c r="B23" s="4" t="s">
        <v>53</v>
      </c>
      <c r="C23" s="3"/>
      <c r="D23" s="16" t="s">
        <v>54</v>
      </c>
      <c r="E23" s="42" t="s">
        <v>55</v>
      </c>
      <c r="F23" s="10">
        <f>F24+F25</f>
        <v>22396.75</v>
      </c>
      <c r="G23" s="11">
        <f t="shared" si="0"/>
        <v>50.216928251121075</v>
      </c>
    </row>
    <row r="24" spans="1:7" ht="33.75">
      <c r="A24" s="4"/>
      <c r="B24" s="4"/>
      <c r="C24" s="4" t="s">
        <v>16</v>
      </c>
      <c r="D24" s="16" t="s">
        <v>17</v>
      </c>
      <c r="E24" s="42" t="s">
        <v>55</v>
      </c>
      <c r="F24" s="10">
        <v>22389</v>
      </c>
      <c r="G24" s="11">
        <f t="shared" si="0"/>
        <v>50.199551569506724</v>
      </c>
    </row>
    <row r="25" spans="1:7" ht="22.5">
      <c r="A25" s="4"/>
      <c r="B25" s="4"/>
      <c r="C25" s="4" t="s">
        <v>193</v>
      </c>
      <c r="D25" s="16" t="s">
        <v>153</v>
      </c>
      <c r="E25" s="42"/>
      <c r="F25" s="10">
        <v>7.75</v>
      </c>
      <c r="G25" s="11"/>
    </row>
    <row r="26" spans="1:7" ht="22.5">
      <c r="A26" s="3"/>
      <c r="B26" s="4" t="s">
        <v>56</v>
      </c>
      <c r="C26" s="3"/>
      <c r="D26" s="16" t="s">
        <v>57</v>
      </c>
      <c r="E26" s="42" t="s">
        <v>58</v>
      </c>
      <c r="F26" s="10">
        <f>F27</f>
        <v>179.01</v>
      </c>
      <c r="G26" s="11">
        <f t="shared" si="0"/>
        <v>25.572857142857142</v>
      </c>
    </row>
    <row r="27" spans="1:7" ht="12.75">
      <c r="A27" s="4"/>
      <c r="B27" s="4"/>
      <c r="C27" s="4" t="s">
        <v>59</v>
      </c>
      <c r="D27" s="16" t="s">
        <v>60</v>
      </c>
      <c r="E27" s="42" t="s">
        <v>58</v>
      </c>
      <c r="F27" s="10">
        <v>179.01</v>
      </c>
      <c r="G27" s="11">
        <f t="shared" si="0"/>
        <v>25.572857142857142</v>
      </c>
    </row>
    <row r="28" spans="1:7" ht="22.5">
      <c r="A28" s="2" t="s">
        <v>61</v>
      </c>
      <c r="B28" s="2"/>
      <c r="C28" s="2"/>
      <c r="D28" s="15" t="s">
        <v>62</v>
      </c>
      <c r="E28" s="40" t="s">
        <v>63</v>
      </c>
      <c r="F28" s="12">
        <f>F29+F31</f>
        <v>4556</v>
      </c>
      <c r="G28" s="13">
        <f t="shared" si="0"/>
        <v>85.47842401500938</v>
      </c>
    </row>
    <row r="29" spans="1:7" ht="22.5">
      <c r="A29" s="3"/>
      <c r="B29" s="4" t="s">
        <v>64</v>
      </c>
      <c r="C29" s="3"/>
      <c r="D29" s="16" t="s">
        <v>65</v>
      </c>
      <c r="E29" s="42" t="s">
        <v>66</v>
      </c>
      <c r="F29" s="10">
        <f>F30</f>
        <v>504</v>
      </c>
      <c r="G29" s="11">
        <f t="shared" si="0"/>
        <v>50</v>
      </c>
    </row>
    <row r="30" spans="1:7" ht="33.75">
      <c r="A30" s="4"/>
      <c r="B30" s="4"/>
      <c r="C30" s="4" t="s">
        <v>16</v>
      </c>
      <c r="D30" s="16" t="s">
        <v>17</v>
      </c>
      <c r="E30" s="42" t="s">
        <v>66</v>
      </c>
      <c r="F30" s="10">
        <v>504</v>
      </c>
      <c r="G30" s="11">
        <f t="shared" si="0"/>
        <v>50</v>
      </c>
    </row>
    <row r="31" spans="1:7" ht="33.75">
      <c r="A31" s="3"/>
      <c r="B31" s="4" t="s">
        <v>67</v>
      </c>
      <c r="C31" s="3"/>
      <c r="D31" s="16" t="s">
        <v>68</v>
      </c>
      <c r="E31" s="42" t="s">
        <v>69</v>
      </c>
      <c r="F31" s="10">
        <f>F32</f>
        <v>4052</v>
      </c>
      <c r="G31" s="11">
        <f t="shared" si="0"/>
        <v>93.7528921795465</v>
      </c>
    </row>
    <row r="32" spans="1:7" ht="33.75">
      <c r="A32" s="4"/>
      <c r="B32" s="4"/>
      <c r="C32" s="4" t="s">
        <v>16</v>
      </c>
      <c r="D32" s="16" t="s">
        <v>17</v>
      </c>
      <c r="E32" s="42" t="s">
        <v>69</v>
      </c>
      <c r="F32" s="10">
        <v>4052</v>
      </c>
      <c r="G32" s="11">
        <f t="shared" si="0"/>
        <v>93.7528921795465</v>
      </c>
    </row>
    <row r="33" spans="1:7" ht="33.75">
      <c r="A33" s="2" t="s">
        <v>70</v>
      </c>
      <c r="B33" s="2"/>
      <c r="C33" s="2"/>
      <c r="D33" s="15" t="s">
        <v>71</v>
      </c>
      <c r="E33" s="40" t="s">
        <v>72</v>
      </c>
      <c r="F33" s="12">
        <f>F34+F37+F44+F54+F59</f>
        <v>4604991.25</v>
      </c>
      <c r="G33" s="13">
        <f t="shared" si="0"/>
        <v>49.90080232623787</v>
      </c>
    </row>
    <row r="34" spans="1:7" ht="22.5">
      <c r="A34" s="3"/>
      <c r="B34" s="4" t="s">
        <v>73</v>
      </c>
      <c r="C34" s="3"/>
      <c r="D34" s="16" t="s">
        <v>74</v>
      </c>
      <c r="E34" s="42" t="s">
        <v>75</v>
      </c>
      <c r="F34" s="10">
        <f>F35+F36</f>
        <v>3756.42</v>
      </c>
      <c r="G34" s="11">
        <f t="shared" si="0"/>
        <v>75.1284</v>
      </c>
    </row>
    <row r="35" spans="1:7" ht="22.5">
      <c r="A35" s="5"/>
      <c r="B35" s="4"/>
      <c r="C35" s="22" t="s">
        <v>76</v>
      </c>
      <c r="D35" s="23" t="s">
        <v>77</v>
      </c>
      <c r="E35" s="42" t="s">
        <v>75</v>
      </c>
      <c r="F35" s="24">
        <v>3737</v>
      </c>
      <c r="G35" s="25">
        <f>F35*100/E35</f>
        <v>74.74</v>
      </c>
    </row>
    <row r="36" spans="1:7" s="20" customFormat="1" ht="11.25">
      <c r="A36" s="19"/>
      <c r="B36" s="19"/>
      <c r="C36" s="30" t="s">
        <v>96</v>
      </c>
      <c r="D36" s="16" t="s">
        <v>97</v>
      </c>
      <c r="E36" s="31"/>
      <c r="F36" s="37">
        <v>19.42</v>
      </c>
      <c r="G36" s="32"/>
    </row>
    <row r="37" spans="1:7" ht="33.75">
      <c r="A37" s="3"/>
      <c r="B37" s="4" t="s">
        <v>78</v>
      </c>
      <c r="C37" s="26"/>
      <c r="D37" s="27" t="s">
        <v>79</v>
      </c>
      <c r="E37" s="42" t="s">
        <v>80</v>
      </c>
      <c r="F37" s="28">
        <f>SUM(F38:F43)</f>
        <v>955776.4799999999</v>
      </c>
      <c r="G37" s="29">
        <f t="shared" si="0"/>
        <v>62.48171067340441</v>
      </c>
    </row>
    <row r="38" spans="1:7" ht="12.75">
      <c r="A38" s="4"/>
      <c r="B38" s="4"/>
      <c r="C38" s="4" t="s">
        <v>81</v>
      </c>
      <c r="D38" s="16" t="s">
        <v>82</v>
      </c>
      <c r="E38" s="42" t="s">
        <v>83</v>
      </c>
      <c r="F38" s="10">
        <v>727521</v>
      </c>
      <c r="G38" s="11">
        <f t="shared" si="0"/>
        <v>64.66853333333333</v>
      </c>
    </row>
    <row r="39" spans="1:7" ht="12.75">
      <c r="A39" s="4"/>
      <c r="B39" s="4"/>
      <c r="C39" s="4" t="s">
        <v>84</v>
      </c>
      <c r="D39" s="16" t="s">
        <v>85</v>
      </c>
      <c r="E39" s="42" t="s">
        <v>86</v>
      </c>
      <c r="F39" s="10">
        <v>133137.58</v>
      </c>
      <c r="G39" s="11">
        <f t="shared" si="0"/>
        <v>53.04286055776892</v>
      </c>
    </row>
    <row r="40" spans="1:7" ht="12.75">
      <c r="A40" s="4"/>
      <c r="B40" s="4"/>
      <c r="C40" s="4" t="s">
        <v>87</v>
      </c>
      <c r="D40" s="16" t="s">
        <v>88</v>
      </c>
      <c r="E40" s="42" t="s">
        <v>89</v>
      </c>
      <c r="F40" s="10">
        <v>1502</v>
      </c>
      <c r="G40" s="11">
        <f t="shared" si="0"/>
        <v>52.88732394366197</v>
      </c>
    </row>
    <row r="41" spans="1:7" ht="12.75">
      <c r="A41" s="4"/>
      <c r="B41" s="4"/>
      <c r="C41" s="4" t="s">
        <v>90</v>
      </c>
      <c r="D41" s="16" t="s">
        <v>91</v>
      </c>
      <c r="E41" s="42" t="s">
        <v>92</v>
      </c>
      <c r="F41" s="10">
        <v>47048</v>
      </c>
      <c r="G41" s="11">
        <f t="shared" si="0"/>
        <v>52.275555555555556</v>
      </c>
    </row>
    <row r="42" spans="1:7" ht="12.75">
      <c r="A42" s="4"/>
      <c r="B42" s="4"/>
      <c r="C42" s="4" t="s">
        <v>93</v>
      </c>
      <c r="D42" s="16" t="s">
        <v>94</v>
      </c>
      <c r="E42" s="42" t="s">
        <v>95</v>
      </c>
      <c r="F42" s="10">
        <v>45249.45</v>
      </c>
      <c r="G42" s="11">
        <f t="shared" si="0"/>
        <v>75.41575</v>
      </c>
    </row>
    <row r="43" spans="1:7" ht="12.75">
      <c r="A43" s="4"/>
      <c r="B43" s="4"/>
      <c r="C43" s="4" t="s">
        <v>96</v>
      </c>
      <c r="D43" s="16" t="s">
        <v>97</v>
      </c>
      <c r="E43" s="42" t="s">
        <v>98</v>
      </c>
      <c r="F43" s="10">
        <v>1318.45</v>
      </c>
      <c r="G43" s="11">
        <f t="shared" si="0"/>
        <v>155.11176470588236</v>
      </c>
    </row>
    <row r="44" spans="1:7" ht="33.75">
      <c r="A44" s="3"/>
      <c r="B44" s="4" t="s">
        <v>99</v>
      </c>
      <c r="C44" s="3"/>
      <c r="D44" s="16" t="s">
        <v>100</v>
      </c>
      <c r="E44" s="42" t="s">
        <v>101</v>
      </c>
      <c r="F44" s="10">
        <f>SUM(F45:F53)</f>
        <v>1105974.0499999998</v>
      </c>
      <c r="G44" s="11">
        <f t="shared" si="0"/>
        <v>56.39177242071696</v>
      </c>
    </row>
    <row r="45" spans="1:7" ht="12.75">
      <c r="A45" s="4"/>
      <c r="B45" s="4"/>
      <c r="C45" s="4" t="s">
        <v>81</v>
      </c>
      <c r="D45" s="16" t="s">
        <v>82</v>
      </c>
      <c r="E45" s="42" t="s">
        <v>102</v>
      </c>
      <c r="F45" s="10">
        <v>520203.5</v>
      </c>
      <c r="G45" s="11">
        <f t="shared" si="0"/>
        <v>62.75072376357057</v>
      </c>
    </row>
    <row r="46" spans="1:7" ht="12.75">
      <c r="A46" s="4"/>
      <c r="B46" s="4"/>
      <c r="C46" s="4" t="s">
        <v>84</v>
      </c>
      <c r="D46" s="16" t="s">
        <v>85</v>
      </c>
      <c r="E46" s="42" t="s">
        <v>103</v>
      </c>
      <c r="F46" s="10">
        <v>373638.66</v>
      </c>
      <c r="G46" s="11">
        <f t="shared" si="0"/>
        <v>52.62516338028169</v>
      </c>
    </row>
    <row r="47" spans="1:7" ht="12.75">
      <c r="A47" s="4"/>
      <c r="B47" s="4"/>
      <c r="C47" s="4" t="s">
        <v>87</v>
      </c>
      <c r="D47" s="16" t="s">
        <v>88</v>
      </c>
      <c r="E47" s="42" t="s">
        <v>104</v>
      </c>
      <c r="F47" s="10">
        <v>132</v>
      </c>
      <c r="G47" s="11">
        <f t="shared" si="0"/>
        <v>56.652360515021456</v>
      </c>
    </row>
    <row r="48" spans="1:7" ht="12.75">
      <c r="A48" s="4"/>
      <c r="B48" s="4"/>
      <c r="C48" s="4" t="s">
        <v>90</v>
      </c>
      <c r="D48" s="16" t="s">
        <v>91</v>
      </c>
      <c r="E48" s="42" t="s">
        <v>105</v>
      </c>
      <c r="F48" s="10">
        <v>83428</v>
      </c>
      <c r="G48" s="11">
        <f t="shared" si="0"/>
        <v>52.1425</v>
      </c>
    </row>
    <row r="49" spans="1:7" ht="12.75">
      <c r="A49" s="4"/>
      <c r="B49" s="4"/>
      <c r="C49" s="4" t="s">
        <v>106</v>
      </c>
      <c r="D49" s="16" t="s">
        <v>107</v>
      </c>
      <c r="E49" s="42" t="s">
        <v>108</v>
      </c>
      <c r="F49" s="10">
        <v>10845</v>
      </c>
      <c r="G49" s="11">
        <f t="shared" si="0"/>
        <v>108.45</v>
      </c>
    </row>
    <row r="50" spans="1:7" ht="12.75">
      <c r="A50" s="4"/>
      <c r="B50" s="4"/>
      <c r="C50" s="4" t="s">
        <v>109</v>
      </c>
      <c r="D50" s="16" t="s">
        <v>110</v>
      </c>
      <c r="E50" s="42" t="s">
        <v>111</v>
      </c>
      <c r="F50" s="10">
        <v>660</v>
      </c>
      <c r="G50" s="11">
        <f t="shared" si="0"/>
        <v>16.5</v>
      </c>
    </row>
    <row r="51" spans="1:7" ht="12.75">
      <c r="A51" s="4"/>
      <c r="B51" s="4"/>
      <c r="C51" s="4" t="s">
        <v>93</v>
      </c>
      <c r="D51" s="16" t="s">
        <v>94</v>
      </c>
      <c r="E51" s="42" t="s">
        <v>112</v>
      </c>
      <c r="F51" s="10">
        <v>108235.33</v>
      </c>
      <c r="G51" s="11">
        <f t="shared" si="0"/>
        <v>45.098054166666664</v>
      </c>
    </row>
    <row r="52" spans="1:7" ht="12.75">
      <c r="A52" s="4"/>
      <c r="B52" s="4"/>
      <c r="C52" s="4" t="s">
        <v>113</v>
      </c>
      <c r="D52" s="16" t="s">
        <v>114</v>
      </c>
      <c r="E52" s="42" t="s">
        <v>115</v>
      </c>
      <c r="F52" s="10">
        <v>3494.66</v>
      </c>
      <c r="G52" s="11">
        <f t="shared" si="0"/>
        <v>116.48866666666666</v>
      </c>
    </row>
    <row r="53" spans="1:7" ht="12.75">
      <c r="A53" s="4"/>
      <c r="B53" s="4"/>
      <c r="C53" s="4" t="s">
        <v>96</v>
      </c>
      <c r="D53" s="16" t="s">
        <v>97</v>
      </c>
      <c r="E53" s="42" t="s">
        <v>75</v>
      </c>
      <c r="F53" s="10">
        <v>5336.9</v>
      </c>
      <c r="G53" s="11">
        <f t="shared" si="0"/>
        <v>106.738</v>
      </c>
    </row>
    <row r="54" spans="1:7" ht="22.5">
      <c r="A54" s="3"/>
      <c r="B54" s="4" t="s">
        <v>116</v>
      </c>
      <c r="C54" s="3"/>
      <c r="D54" s="16" t="s">
        <v>117</v>
      </c>
      <c r="E54" s="42" t="s">
        <v>118</v>
      </c>
      <c r="F54" s="10">
        <f>SUM(F55:F58)</f>
        <v>192392.97999999998</v>
      </c>
      <c r="G54" s="11">
        <f t="shared" si="0"/>
        <v>83.54015631784628</v>
      </c>
    </row>
    <row r="55" spans="1:7" ht="12.75">
      <c r="A55" s="4"/>
      <c r="B55" s="4"/>
      <c r="C55" s="4" t="s">
        <v>119</v>
      </c>
      <c r="D55" s="16" t="s">
        <v>120</v>
      </c>
      <c r="E55" s="42" t="s">
        <v>121</v>
      </c>
      <c r="F55" s="10">
        <v>9687.26</v>
      </c>
      <c r="G55" s="11">
        <f t="shared" si="0"/>
        <v>48.4363</v>
      </c>
    </row>
    <row r="56" spans="1:7" ht="12.75">
      <c r="A56" s="4"/>
      <c r="B56" s="4"/>
      <c r="C56" s="4" t="s">
        <v>122</v>
      </c>
      <c r="D56" s="16" t="s">
        <v>123</v>
      </c>
      <c r="E56" s="42" t="s">
        <v>92</v>
      </c>
      <c r="F56" s="10">
        <v>63113.52</v>
      </c>
      <c r="G56" s="11">
        <f t="shared" si="0"/>
        <v>70.12613333333333</v>
      </c>
    </row>
    <row r="57" spans="1:7" ht="22.5">
      <c r="A57" s="4"/>
      <c r="B57" s="4"/>
      <c r="C57" s="4" t="s">
        <v>124</v>
      </c>
      <c r="D57" s="16" t="s">
        <v>125</v>
      </c>
      <c r="E57" s="42" t="s">
        <v>126</v>
      </c>
      <c r="F57" s="10">
        <v>119303.12</v>
      </c>
      <c r="G57" s="11">
        <f t="shared" si="0"/>
        <v>99.41926666666667</v>
      </c>
    </row>
    <row r="58" spans="1:7" ht="12.75">
      <c r="A58" s="4"/>
      <c r="B58" s="4"/>
      <c r="C58" s="4" t="s">
        <v>34</v>
      </c>
      <c r="D58" s="16" t="s">
        <v>35</v>
      </c>
      <c r="E58" s="42" t="s">
        <v>15</v>
      </c>
      <c r="F58" s="10">
        <v>289.08</v>
      </c>
      <c r="G58" s="11">
        <f t="shared" si="0"/>
        <v>96.36</v>
      </c>
    </row>
    <row r="59" spans="1:7" ht="22.5">
      <c r="A59" s="3"/>
      <c r="B59" s="4" t="s">
        <v>127</v>
      </c>
      <c r="C59" s="3"/>
      <c r="D59" s="16" t="s">
        <v>128</v>
      </c>
      <c r="E59" s="42" t="s">
        <v>129</v>
      </c>
      <c r="F59" s="10">
        <f>SUM(F60:F61)</f>
        <v>2347091.32</v>
      </c>
      <c r="G59" s="11">
        <f t="shared" si="0"/>
        <v>42.65834809747898</v>
      </c>
    </row>
    <row r="60" spans="1:7" ht="12.75">
      <c r="A60" s="4"/>
      <c r="B60" s="4"/>
      <c r="C60" s="4" t="s">
        <v>130</v>
      </c>
      <c r="D60" s="16" t="s">
        <v>131</v>
      </c>
      <c r="E60" s="42" t="s">
        <v>132</v>
      </c>
      <c r="F60" s="10">
        <v>2264582</v>
      </c>
      <c r="G60" s="11">
        <f t="shared" si="0"/>
        <v>41.72292778408701</v>
      </c>
    </row>
    <row r="61" spans="1:7" ht="12.75">
      <c r="A61" s="4"/>
      <c r="B61" s="4"/>
      <c r="C61" s="4" t="s">
        <v>133</v>
      </c>
      <c r="D61" s="16" t="s">
        <v>134</v>
      </c>
      <c r="E61" s="42" t="s">
        <v>135</v>
      </c>
      <c r="F61" s="10">
        <v>82509.32</v>
      </c>
      <c r="G61" s="11">
        <f t="shared" si="0"/>
        <v>110.89962365591398</v>
      </c>
    </row>
    <row r="62" spans="1:7" ht="12.75">
      <c r="A62" s="2" t="s">
        <v>136</v>
      </c>
      <c r="B62" s="2"/>
      <c r="C62" s="2"/>
      <c r="D62" s="15" t="s">
        <v>137</v>
      </c>
      <c r="E62" s="40" t="s">
        <v>138</v>
      </c>
      <c r="F62" s="12">
        <f>F63+F65+F67</f>
        <v>4543621</v>
      </c>
      <c r="G62" s="13">
        <f t="shared" si="0"/>
        <v>60.54673034375795</v>
      </c>
    </row>
    <row r="63" spans="1:7" ht="22.5">
      <c r="A63" s="3"/>
      <c r="B63" s="4" t="s">
        <v>139</v>
      </c>
      <c r="C63" s="3"/>
      <c r="D63" s="16" t="s">
        <v>140</v>
      </c>
      <c r="E63" s="42" t="s">
        <v>141</v>
      </c>
      <c r="F63" s="10">
        <f>F64</f>
        <v>4298080</v>
      </c>
      <c r="G63" s="11">
        <f t="shared" si="0"/>
        <v>61.53844391672735</v>
      </c>
    </row>
    <row r="64" spans="1:7" ht="12.75">
      <c r="A64" s="4"/>
      <c r="B64" s="4"/>
      <c r="C64" s="4" t="s">
        <v>142</v>
      </c>
      <c r="D64" s="16" t="s">
        <v>143</v>
      </c>
      <c r="E64" s="42" t="s">
        <v>141</v>
      </c>
      <c r="F64" s="10">
        <v>4298080</v>
      </c>
      <c r="G64" s="11">
        <f t="shared" si="0"/>
        <v>61.53844391672735</v>
      </c>
    </row>
    <row r="65" spans="1:7" ht="22.5">
      <c r="A65" s="3"/>
      <c r="B65" s="4" t="s">
        <v>144</v>
      </c>
      <c r="C65" s="3"/>
      <c r="D65" s="16" t="s">
        <v>145</v>
      </c>
      <c r="E65" s="42" t="s">
        <v>146</v>
      </c>
      <c r="F65" s="10">
        <f>F66</f>
        <v>210798</v>
      </c>
      <c r="G65" s="11">
        <f t="shared" si="0"/>
        <v>49.99940702227936</v>
      </c>
    </row>
    <row r="66" spans="1:7" ht="12.75">
      <c r="A66" s="4"/>
      <c r="B66" s="4"/>
      <c r="C66" s="4" t="s">
        <v>142</v>
      </c>
      <c r="D66" s="16" t="s">
        <v>143</v>
      </c>
      <c r="E66" s="42" t="s">
        <v>146</v>
      </c>
      <c r="F66" s="10">
        <v>210798</v>
      </c>
      <c r="G66" s="11">
        <f t="shared" si="0"/>
        <v>49.99940702227936</v>
      </c>
    </row>
    <row r="67" spans="1:7" ht="22.5">
      <c r="A67" s="3"/>
      <c r="B67" s="4" t="s">
        <v>147</v>
      </c>
      <c r="C67" s="3"/>
      <c r="D67" s="16" t="s">
        <v>148</v>
      </c>
      <c r="E67" s="42" t="s">
        <v>149</v>
      </c>
      <c r="F67" s="10">
        <f>SUM(F68:F73)</f>
        <v>34743</v>
      </c>
      <c r="G67" s="11">
        <f t="shared" si="0"/>
        <v>35.33018771990482</v>
      </c>
    </row>
    <row r="68" spans="1:7" ht="12.75">
      <c r="A68" s="4"/>
      <c r="B68" s="4"/>
      <c r="C68" s="4" t="s">
        <v>113</v>
      </c>
      <c r="D68" s="16" t="s">
        <v>114</v>
      </c>
      <c r="E68" s="42" t="s">
        <v>108</v>
      </c>
      <c r="F68" s="10">
        <v>10135</v>
      </c>
      <c r="G68" s="11">
        <f t="shared" si="0"/>
        <v>101.35</v>
      </c>
    </row>
    <row r="69" spans="1:7" ht="12.75">
      <c r="A69" s="4"/>
      <c r="B69" s="4"/>
      <c r="C69" s="4" t="s">
        <v>34</v>
      </c>
      <c r="D69" s="16" t="s">
        <v>35</v>
      </c>
      <c r="E69" s="42" t="s">
        <v>150</v>
      </c>
      <c r="F69" s="10">
        <v>14227.48</v>
      </c>
      <c r="G69" s="11">
        <f t="shared" si="0"/>
        <v>35.5687</v>
      </c>
    </row>
    <row r="70" spans="1:7" ht="12.75">
      <c r="A70" s="4"/>
      <c r="B70" s="4"/>
      <c r="C70" s="4" t="s">
        <v>37</v>
      </c>
      <c r="D70" s="16" t="s">
        <v>38</v>
      </c>
      <c r="E70" s="42" t="s">
        <v>151</v>
      </c>
      <c r="F70" s="10">
        <v>9996.09</v>
      </c>
      <c r="G70" s="11">
        <f t="shared" si="0"/>
        <v>125.42145545796738</v>
      </c>
    </row>
    <row r="71" spans="1:7" ht="22.5">
      <c r="A71" s="4"/>
      <c r="B71" s="4"/>
      <c r="C71" s="4" t="s">
        <v>152</v>
      </c>
      <c r="D71" s="16" t="s">
        <v>153</v>
      </c>
      <c r="E71" s="42" t="s">
        <v>154</v>
      </c>
      <c r="F71" s="10"/>
      <c r="G71" s="11">
        <f aca="true" t="shared" si="1" ref="G71:G137">F71*100/E71</f>
        <v>0</v>
      </c>
    </row>
    <row r="72" spans="1:7" ht="22.5">
      <c r="A72" s="4"/>
      <c r="B72" s="4"/>
      <c r="C72" s="4" t="s">
        <v>155</v>
      </c>
      <c r="D72" s="16" t="s">
        <v>156</v>
      </c>
      <c r="E72" s="42" t="s">
        <v>157</v>
      </c>
      <c r="F72" s="10">
        <v>384.43</v>
      </c>
      <c r="G72" s="11">
        <f t="shared" si="1"/>
        <v>100.11197916666667</v>
      </c>
    </row>
    <row r="73" spans="1:7" ht="33.75">
      <c r="A73" s="4"/>
      <c r="B73" s="4"/>
      <c r="C73" s="4" t="s">
        <v>158</v>
      </c>
      <c r="D73" s="16" t="s">
        <v>159</v>
      </c>
      <c r="E73" s="42" t="s">
        <v>160</v>
      </c>
      <c r="F73" s="10"/>
      <c r="G73" s="11">
        <f t="shared" si="1"/>
        <v>0</v>
      </c>
    </row>
    <row r="74" spans="1:7" ht="12.75">
      <c r="A74" s="2" t="s">
        <v>161</v>
      </c>
      <c r="B74" s="2"/>
      <c r="C74" s="2"/>
      <c r="D74" s="15" t="s">
        <v>162</v>
      </c>
      <c r="E74" s="40" t="s">
        <v>163</v>
      </c>
      <c r="F74" s="12">
        <f>F75+F78+F84</f>
        <v>166229.59</v>
      </c>
      <c r="G74" s="13">
        <f t="shared" si="1"/>
        <v>44.03047945477614</v>
      </c>
    </row>
    <row r="75" spans="1:7" ht="22.5">
      <c r="A75" s="3"/>
      <c r="B75" s="4" t="s">
        <v>164</v>
      </c>
      <c r="C75" s="3"/>
      <c r="D75" s="16" t="s">
        <v>165</v>
      </c>
      <c r="E75" s="42" t="s">
        <v>166</v>
      </c>
      <c r="F75" s="10">
        <f>SUM(F76:F77)</f>
        <v>2959.06</v>
      </c>
      <c r="G75" s="11">
        <f t="shared" si="1"/>
        <v>26.907883968355005</v>
      </c>
    </row>
    <row r="76" spans="1:7" ht="12.75">
      <c r="A76" s="4"/>
      <c r="B76" s="4"/>
      <c r="C76" s="4" t="s">
        <v>34</v>
      </c>
      <c r="D76" s="16" t="s">
        <v>35</v>
      </c>
      <c r="E76" s="42" t="s">
        <v>167</v>
      </c>
      <c r="F76" s="10">
        <v>1507</v>
      </c>
      <c r="G76" s="11">
        <f t="shared" si="1"/>
        <v>17.24650949874113</v>
      </c>
    </row>
    <row r="77" spans="1:7" ht="12.75">
      <c r="A77" s="4"/>
      <c r="B77" s="4"/>
      <c r="C77" s="4" t="s">
        <v>37</v>
      </c>
      <c r="D77" s="16" t="s">
        <v>38</v>
      </c>
      <c r="E77" s="42" t="s">
        <v>168</v>
      </c>
      <c r="F77" s="10">
        <v>1452.06</v>
      </c>
      <c r="G77" s="11">
        <f t="shared" si="1"/>
        <v>64.2788844621514</v>
      </c>
    </row>
    <row r="78" spans="1:7" ht="22.5">
      <c r="A78" s="3"/>
      <c r="B78" s="4" t="s">
        <v>169</v>
      </c>
      <c r="C78" s="3"/>
      <c r="D78" s="16" t="s">
        <v>170</v>
      </c>
      <c r="E78" s="42" t="s">
        <v>171</v>
      </c>
      <c r="F78" s="10">
        <f>SUM(F79:F83)</f>
        <v>163062.77</v>
      </c>
      <c r="G78" s="11">
        <f t="shared" si="1"/>
        <v>44.51265665562922</v>
      </c>
    </row>
    <row r="79" spans="1:7" ht="12.75">
      <c r="A79" s="4"/>
      <c r="B79" s="4"/>
      <c r="C79" s="4" t="s">
        <v>113</v>
      </c>
      <c r="D79" s="16" t="s">
        <v>114</v>
      </c>
      <c r="E79" s="42" t="s">
        <v>172</v>
      </c>
      <c r="F79" s="10">
        <v>158.4</v>
      </c>
      <c r="G79" s="11">
        <f t="shared" si="1"/>
        <v>38.07692307692308</v>
      </c>
    </row>
    <row r="80" spans="1:7" ht="12.75">
      <c r="A80" s="4"/>
      <c r="B80" s="4"/>
      <c r="C80" s="4" t="s">
        <v>59</v>
      </c>
      <c r="D80" s="16" t="s">
        <v>60</v>
      </c>
      <c r="E80" s="42" t="s">
        <v>173</v>
      </c>
      <c r="F80" s="10">
        <v>73374.67</v>
      </c>
      <c r="G80" s="11">
        <f t="shared" si="1"/>
        <v>47.33849677419355</v>
      </c>
    </row>
    <row r="81" spans="1:7" ht="12.75">
      <c r="A81" s="4"/>
      <c r="B81" s="4"/>
      <c r="C81" s="4" t="s">
        <v>34</v>
      </c>
      <c r="D81" s="16" t="s">
        <v>35</v>
      </c>
      <c r="E81" s="42" t="s">
        <v>174</v>
      </c>
      <c r="F81" s="10">
        <v>217.87</v>
      </c>
      <c r="G81" s="11">
        <f t="shared" si="1"/>
        <v>30.55680224403927</v>
      </c>
    </row>
    <row r="82" spans="1:7" ht="12.75">
      <c r="A82" s="4"/>
      <c r="B82" s="4"/>
      <c r="C82" s="4" t="s">
        <v>37</v>
      </c>
      <c r="D82" s="16" t="s">
        <v>38</v>
      </c>
      <c r="E82" s="42" t="s">
        <v>175</v>
      </c>
      <c r="F82" s="10"/>
      <c r="G82" s="11">
        <f t="shared" si="1"/>
        <v>0</v>
      </c>
    </row>
    <row r="83" spans="1:7" ht="33.75">
      <c r="A83" s="4"/>
      <c r="B83" s="4"/>
      <c r="C83" s="4" t="s">
        <v>176</v>
      </c>
      <c r="D83" s="16" t="s">
        <v>177</v>
      </c>
      <c r="E83" s="42" t="s">
        <v>178</v>
      </c>
      <c r="F83" s="10">
        <v>89311.83</v>
      </c>
      <c r="G83" s="11">
        <f t="shared" si="1"/>
        <v>42.529442857142854</v>
      </c>
    </row>
    <row r="84" spans="1:7" ht="22.5">
      <c r="A84" s="3"/>
      <c r="B84" s="4" t="s">
        <v>179</v>
      </c>
      <c r="C84" s="3"/>
      <c r="D84" s="16" t="s">
        <v>180</v>
      </c>
      <c r="E84" s="42" t="s">
        <v>181</v>
      </c>
      <c r="F84" s="10">
        <f>F85</f>
        <v>207.76</v>
      </c>
      <c r="G84" s="11">
        <f t="shared" si="1"/>
        <v>100.3671497584541</v>
      </c>
    </row>
    <row r="85" spans="1:7" ht="33.75">
      <c r="A85" s="4"/>
      <c r="B85" s="4"/>
      <c r="C85" s="4" t="s">
        <v>182</v>
      </c>
      <c r="D85" s="16" t="s">
        <v>45</v>
      </c>
      <c r="E85" s="42" t="s">
        <v>181</v>
      </c>
      <c r="F85" s="10">
        <v>207.76</v>
      </c>
      <c r="G85" s="11">
        <f t="shared" si="1"/>
        <v>100.3671497584541</v>
      </c>
    </row>
    <row r="86" spans="1:7" ht="12.75">
      <c r="A86" s="2" t="s">
        <v>183</v>
      </c>
      <c r="B86" s="2"/>
      <c r="C86" s="2"/>
      <c r="D86" s="15" t="s">
        <v>184</v>
      </c>
      <c r="E86" s="40" t="s">
        <v>185</v>
      </c>
      <c r="F86" s="12">
        <f>F87+F89+F93+F96+F100+F102+F106+F108</f>
        <v>723371.45</v>
      </c>
      <c r="G86" s="13">
        <f t="shared" si="1"/>
        <v>52.798176588186436</v>
      </c>
    </row>
    <row r="87" spans="1:7" ht="22.5">
      <c r="A87" s="3"/>
      <c r="B87" s="4" t="s">
        <v>186</v>
      </c>
      <c r="C87" s="3"/>
      <c r="D87" s="16" t="s">
        <v>187</v>
      </c>
      <c r="E87" s="42" t="s">
        <v>188</v>
      </c>
      <c r="F87" s="10">
        <f>F88</f>
        <v>21603</v>
      </c>
      <c r="G87" s="11">
        <f t="shared" si="1"/>
        <v>100</v>
      </c>
    </row>
    <row r="88" spans="1:7" ht="22.5">
      <c r="A88" s="4"/>
      <c r="B88" s="4"/>
      <c r="C88" s="4" t="s">
        <v>152</v>
      </c>
      <c r="D88" s="16" t="s">
        <v>153</v>
      </c>
      <c r="E88" s="42" t="s">
        <v>188</v>
      </c>
      <c r="F88" s="10">
        <v>21603</v>
      </c>
      <c r="G88" s="11">
        <f t="shared" si="1"/>
        <v>100</v>
      </c>
    </row>
    <row r="89" spans="1:7" ht="33.75">
      <c r="A89" s="3"/>
      <c r="B89" s="4" t="s">
        <v>189</v>
      </c>
      <c r="C89" s="3"/>
      <c r="D89" s="16" t="s">
        <v>190</v>
      </c>
      <c r="E89" s="42" t="s">
        <v>191</v>
      </c>
      <c r="F89" s="10">
        <f>F91+F92+F90</f>
        <v>565027.12</v>
      </c>
      <c r="G89" s="11">
        <f t="shared" si="1"/>
        <v>48.49069195041657</v>
      </c>
    </row>
    <row r="90" spans="1:7" ht="15">
      <c r="A90" s="34"/>
      <c r="B90" s="4"/>
      <c r="C90" s="4" t="s">
        <v>113</v>
      </c>
      <c r="D90" s="16" t="s">
        <v>114</v>
      </c>
      <c r="E90" s="42"/>
      <c r="F90" s="10">
        <v>8.8</v>
      </c>
      <c r="G90" s="11"/>
    </row>
    <row r="91" spans="1:7" ht="33.75">
      <c r="A91" s="4"/>
      <c r="B91" s="4"/>
      <c r="C91" s="4" t="s">
        <v>16</v>
      </c>
      <c r="D91" s="16" t="s">
        <v>17</v>
      </c>
      <c r="E91" s="42" t="s">
        <v>192</v>
      </c>
      <c r="F91" s="10">
        <v>560000</v>
      </c>
      <c r="G91" s="11">
        <f t="shared" si="1"/>
        <v>48.410116677025854</v>
      </c>
    </row>
    <row r="92" spans="1:7" ht="33.75">
      <c r="A92" s="4"/>
      <c r="B92" s="4"/>
      <c r="C92" s="4" t="s">
        <v>193</v>
      </c>
      <c r="D92" s="16" t="s">
        <v>194</v>
      </c>
      <c r="E92" s="42" t="s">
        <v>195</v>
      </c>
      <c r="F92" s="10">
        <v>5018.32</v>
      </c>
      <c r="G92" s="11">
        <f t="shared" si="1"/>
        <v>59.42356423919479</v>
      </c>
    </row>
    <row r="93" spans="1:7" ht="45">
      <c r="A93" s="3"/>
      <c r="B93" s="4" t="s">
        <v>196</v>
      </c>
      <c r="C93" s="3"/>
      <c r="D93" s="16" t="s">
        <v>197</v>
      </c>
      <c r="E93" s="42" t="s">
        <v>198</v>
      </c>
      <c r="F93" s="10">
        <f>F94+F95</f>
        <v>2035</v>
      </c>
      <c r="G93" s="11">
        <f t="shared" si="1"/>
        <v>47.92746113989637</v>
      </c>
    </row>
    <row r="94" spans="1:7" ht="33.75">
      <c r="A94" s="4"/>
      <c r="B94" s="4"/>
      <c r="C94" s="4" t="s">
        <v>16</v>
      </c>
      <c r="D94" s="16" t="s">
        <v>17</v>
      </c>
      <c r="E94" s="42" t="s">
        <v>199</v>
      </c>
      <c r="F94" s="10">
        <v>1081</v>
      </c>
      <c r="G94" s="11">
        <f t="shared" si="1"/>
        <v>43.88956557044255</v>
      </c>
    </row>
    <row r="95" spans="1:7" ht="22.5">
      <c r="A95" s="4"/>
      <c r="B95" s="4"/>
      <c r="C95" s="4" t="s">
        <v>152</v>
      </c>
      <c r="D95" s="16" t="s">
        <v>153</v>
      </c>
      <c r="E95" s="42" t="s">
        <v>200</v>
      </c>
      <c r="F95" s="10">
        <v>954</v>
      </c>
      <c r="G95" s="11">
        <f t="shared" si="1"/>
        <v>53.50532809871004</v>
      </c>
    </row>
    <row r="96" spans="1:7" ht="22.5">
      <c r="A96" s="3"/>
      <c r="B96" s="4" t="s">
        <v>201</v>
      </c>
      <c r="C96" s="3"/>
      <c r="D96" s="16" t="s">
        <v>202</v>
      </c>
      <c r="E96" s="42" t="s">
        <v>203</v>
      </c>
      <c r="F96" s="10">
        <f>F97+F98+F99</f>
        <v>78400</v>
      </c>
      <c r="G96" s="11">
        <f t="shared" si="1"/>
        <v>86.24767604316784</v>
      </c>
    </row>
    <row r="97" spans="1:7" ht="12.75">
      <c r="A97" s="4"/>
      <c r="B97" s="4"/>
      <c r="C97" s="4" t="s">
        <v>204</v>
      </c>
      <c r="D97" s="16" t="s">
        <v>205</v>
      </c>
      <c r="E97" s="42" t="s">
        <v>206</v>
      </c>
      <c r="F97" s="10"/>
      <c r="G97" s="11">
        <f t="shared" si="1"/>
        <v>0</v>
      </c>
    </row>
    <row r="98" spans="1:7" ht="12.75">
      <c r="A98" s="4"/>
      <c r="B98" s="4"/>
      <c r="C98" s="4" t="s">
        <v>37</v>
      </c>
      <c r="D98" s="16" t="s">
        <v>38</v>
      </c>
      <c r="E98" s="42" t="s">
        <v>207</v>
      </c>
      <c r="F98" s="10">
        <v>1800</v>
      </c>
      <c r="G98" s="11">
        <f t="shared" si="1"/>
        <v>85.71428571428571</v>
      </c>
    </row>
    <row r="99" spans="1:7" ht="22.5">
      <c r="A99" s="4"/>
      <c r="B99" s="4"/>
      <c r="C99" s="4" t="s">
        <v>152</v>
      </c>
      <c r="D99" s="16" t="s">
        <v>153</v>
      </c>
      <c r="E99" s="42" t="s">
        <v>208</v>
      </c>
      <c r="F99" s="10">
        <v>76600</v>
      </c>
      <c r="G99" s="11">
        <f t="shared" si="1"/>
        <v>88.6317616430431</v>
      </c>
    </row>
    <row r="100" spans="1:7" ht="22.5">
      <c r="A100" s="3"/>
      <c r="B100" s="4" t="s">
        <v>209</v>
      </c>
      <c r="C100" s="3"/>
      <c r="D100" s="16" t="s">
        <v>210</v>
      </c>
      <c r="E100" s="42" t="s">
        <v>211</v>
      </c>
      <c r="F100" s="10">
        <f>F101</f>
        <v>13491</v>
      </c>
      <c r="G100" s="11">
        <f t="shared" si="1"/>
        <v>73.32065217391305</v>
      </c>
    </row>
    <row r="101" spans="1:7" ht="22.5">
      <c r="A101" s="4"/>
      <c r="B101" s="4"/>
      <c r="C101" s="4" t="s">
        <v>152</v>
      </c>
      <c r="D101" s="16" t="s">
        <v>153</v>
      </c>
      <c r="E101" s="42" t="s">
        <v>211</v>
      </c>
      <c r="F101" s="10">
        <v>13491</v>
      </c>
      <c r="G101" s="11">
        <f t="shared" si="1"/>
        <v>73.32065217391305</v>
      </c>
    </row>
    <row r="102" spans="1:7" ht="22.5">
      <c r="A102" s="3"/>
      <c r="B102" s="4" t="s">
        <v>212</v>
      </c>
      <c r="C102" s="3"/>
      <c r="D102" s="16" t="s">
        <v>213</v>
      </c>
      <c r="E102" s="42" t="s">
        <v>214</v>
      </c>
      <c r="F102" s="10">
        <f>SUM(F103:F105)</f>
        <v>14876.33</v>
      </c>
      <c r="G102" s="11">
        <f t="shared" si="1"/>
        <v>51.99332447923948</v>
      </c>
    </row>
    <row r="103" spans="1:7" ht="12.75">
      <c r="A103" s="4"/>
      <c r="B103" s="4"/>
      <c r="C103" s="4" t="s">
        <v>34</v>
      </c>
      <c r="D103" s="16" t="s">
        <v>35</v>
      </c>
      <c r="E103" s="42" t="s">
        <v>215</v>
      </c>
      <c r="F103" s="10">
        <v>984.33</v>
      </c>
      <c r="G103" s="11">
        <f t="shared" si="1"/>
        <v>36.0957095709571</v>
      </c>
    </row>
    <row r="104" spans="1:7" ht="12.75">
      <c r="A104" s="4"/>
      <c r="B104" s="4"/>
      <c r="C104" s="4" t="s">
        <v>37</v>
      </c>
      <c r="D104" s="16" t="s">
        <v>38</v>
      </c>
      <c r="E104" s="42" t="s">
        <v>216</v>
      </c>
      <c r="F104" s="10">
        <v>32</v>
      </c>
      <c r="G104" s="11">
        <f t="shared" si="1"/>
        <v>37.64705882352941</v>
      </c>
    </row>
    <row r="105" spans="1:7" ht="22.5">
      <c r="A105" s="4"/>
      <c r="B105" s="4"/>
      <c r="C105" s="4" t="s">
        <v>152</v>
      </c>
      <c r="D105" s="16" t="s">
        <v>153</v>
      </c>
      <c r="E105" s="42" t="s">
        <v>217</v>
      </c>
      <c r="F105" s="10">
        <v>13860</v>
      </c>
      <c r="G105" s="11">
        <f t="shared" si="1"/>
        <v>53.72093023255814</v>
      </c>
    </row>
    <row r="106" spans="1:7" ht="22.5">
      <c r="A106" s="3"/>
      <c r="B106" s="4" t="s">
        <v>218</v>
      </c>
      <c r="C106" s="3"/>
      <c r="D106" s="16" t="s">
        <v>219</v>
      </c>
      <c r="E106" s="42" t="s">
        <v>220</v>
      </c>
      <c r="F106" s="10">
        <f>F107</f>
        <v>0</v>
      </c>
      <c r="G106" s="11">
        <f t="shared" si="1"/>
        <v>0</v>
      </c>
    </row>
    <row r="107" spans="1:7" ht="12.75">
      <c r="A107" s="4"/>
      <c r="B107" s="4"/>
      <c r="C107" s="4" t="s">
        <v>37</v>
      </c>
      <c r="D107" s="16" t="s">
        <v>38</v>
      </c>
      <c r="E107" s="42" t="s">
        <v>220</v>
      </c>
      <c r="F107" s="10"/>
      <c r="G107" s="11">
        <f t="shared" si="1"/>
        <v>0</v>
      </c>
    </row>
    <row r="108" spans="1:7" ht="22.5">
      <c r="A108" s="3"/>
      <c r="B108" s="4" t="s">
        <v>221</v>
      </c>
      <c r="C108" s="3"/>
      <c r="D108" s="16" t="s">
        <v>11</v>
      </c>
      <c r="E108" s="42" t="s">
        <v>222</v>
      </c>
      <c r="F108" s="10">
        <f>SUM(F109:F111)</f>
        <v>27939</v>
      </c>
      <c r="G108" s="11">
        <f t="shared" si="1"/>
        <v>69.62296593486008</v>
      </c>
    </row>
    <row r="109" spans="1:7" ht="12.75">
      <c r="A109" s="4"/>
      <c r="B109" s="4"/>
      <c r="C109" s="4" t="s">
        <v>204</v>
      </c>
      <c r="D109" s="16" t="s">
        <v>205</v>
      </c>
      <c r="E109" s="42" t="s">
        <v>223</v>
      </c>
      <c r="F109" s="10">
        <v>1362</v>
      </c>
      <c r="G109" s="11">
        <f t="shared" si="1"/>
        <v>100</v>
      </c>
    </row>
    <row r="110" spans="1:7" ht="33.75">
      <c r="A110" s="4"/>
      <c r="B110" s="4"/>
      <c r="C110" s="4" t="s">
        <v>16</v>
      </c>
      <c r="D110" s="16" t="s">
        <v>17</v>
      </c>
      <c r="E110" s="42" t="s">
        <v>224</v>
      </c>
      <c r="F110" s="10">
        <v>8622</v>
      </c>
      <c r="G110" s="11">
        <f t="shared" si="1"/>
        <v>43.39860069461922</v>
      </c>
    </row>
    <row r="111" spans="1:7" ht="22.5">
      <c r="A111" s="4"/>
      <c r="B111" s="4"/>
      <c r="C111" s="4" t="s">
        <v>152</v>
      </c>
      <c r="D111" s="16" t="s">
        <v>153</v>
      </c>
      <c r="E111" s="42" t="s">
        <v>225</v>
      </c>
      <c r="F111" s="10">
        <v>17955</v>
      </c>
      <c r="G111" s="11">
        <f t="shared" si="1"/>
        <v>95</v>
      </c>
    </row>
    <row r="112" spans="1:7" ht="12.75">
      <c r="A112" s="2" t="s">
        <v>226</v>
      </c>
      <c r="B112" s="2"/>
      <c r="C112" s="2"/>
      <c r="D112" s="15" t="s">
        <v>227</v>
      </c>
      <c r="E112" s="40" t="s">
        <v>228</v>
      </c>
      <c r="F112" s="12">
        <f>F113</f>
        <v>61291.96000000001</v>
      </c>
      <c r="G112" s="13">
        <f t="shared" si="1"/>
        <v>100.14810138081991</v>
      </c>
    </row>
    <row r="113" spans="1:7" ht="22.5">
      <c r="A113" s="3"/>
      <c r="B113" s="4" t="s">
        <v>229</v>
      </c>
      <c r="C113" s="3"/>
      <c r="D113" s="16" t="s">
        <v>11</v>
      </c>
      <c r="E113" s="42" t="s">
        <v>228</v>
      </c>
      <c r="F113" s="10">
        <f>SUM(F114:F116)</f>
        <v>61291.96000000001</v>
      </c>
      <c r="G113" s="11">
        <f t="shared" si="1"/>
        <v>100.14810138081991</v>
      </c>
    </row>
    <row r="114" spans="1:7" ht="15">
      <c r="A114" s="34"/>
      <c r="B114" s="4"/>
      <c r="C114" s="4" t="s">
        <v>34</v>
      </c>
      <c r="D114" s="16" t="s">
        <v>35</v>
      </c>
      <c r="E114" s="42"/>
      <c r="F114" s="10">
        <v>90.64</v>
      </c>
      <c r="G114" s="11"/>
    </row>
    <row r="115" spans="1:7" ht="45">
      <c r="A115" s="4"/>
      <c r="B115" s="4"/>
      <c r="C115" s="4" t="s">
        <v>230</v>
      </c>
      <c r="D115" s="16" t="s">
        <v>231</v>
      </c>
      <c r="E115" s="42" t="s">
        <v>232</v>
      </c>
      <c r="F115" s="10">
        <v>58124.16</v>
      </c>
      <c r="G115" s="11">
        <f t="shared" si="1"/>
        <v>100</v>
      </c>
    </row>
    <row r="116" spans="1:7" ht="45">
      <c r="A116" s="4"/>
      <c r="B116" s="4"/>
      <c r="C116" s="4" t="s">
        <v>233</v>
      </c>
      <c r="D116" s="16" t="s">
        <v>231</v>
      </c>
      <c r="E116" s="42" t="s">
        <v>234</v>
      </c>
      <c r="F116" s="10">
        <v>3077.16</v>
      </c>
      <c r="G116" s="11">
        <f t="shared" si="1"/>
        <v>100</v>
      </c>
    </row>
    <row r="117" spans="1:7" ht="12.75">
      <c r="A117" s="2" t="s">
        <v>235</v>
      </c>
      <c r="B117" s="2"/>
      <c r="C117" s="2"/>
      <c r="D117" s="15" t="s">
        <v>236</v>
      </c>
      <c r="E117" s="40" t="s">
        <v>237</v>
      </c>
      <c r="F117" s="12">
        <f>F118</f>
        <v>28942</v>
      </c>
      <c r="G117" s="13">
        <f t="shared" si="1"/>
        <v>100</v>
      </c>
    </row>
    <row r="118" spans="1:7" ht="22.5">
      <c r="A118" s="3"/>
      <c r="B118" s="4" t="s">
        <v>238</v>
      </c>
      <c r="C118" s="3"/>
      <c r="D118" s="16" t="s">
        <v>239</v>
      </c>
      <c r="E118" s="42" t="s">
        <v>237</v>
      </c>
      <c r="F118" s="10">
        <f>F119</f>
        <v>28942</v>
      </c>
      <c r="G118" s="11">
        <f t="shared" si="1"/>
        <v>100</v>
      </c>
    </row>
    <row r="119" spans="1:7" ht="22.5">
      <c r="A119" s="4"/>
      <c r="B119" s="4"/>
      <c r="C119" s="4" t="s">
        <v>152</v>
      </c>
      <c r="D119" s="16" t="s">
        <v>153</v>
      </c>
      <c r="E119" s="42" t="s">
        <v>237</v>
      </c>
      <c r="F119" s="10">
        <v>28942</v>
      </c>
      <c r="G119" s="11">
        <f t="shared" si="1"/>
        <v>100</v>
      </c>
    </row>
    <row r="120" spans="1:7" ht="12.75">
      <c r="A120" s="2" t="s">
        <v>240</v>
      </c>
      <c r="B120" s="2"/>
      <c r="C120" s="2"/>
      <c r="D120" s="15" t="s">
        <v>241</v>
      </c>
      <c r="E120" s="40" t="s">
        <v>242</v>
      </c>
      <c r="F120" s="12">
        <f>F121+F123+F125+F127+F129</f>
        <v>34252.54</v>
      </c>
      <c r="G120" s="13">
        <f t="shared" si="1"/>
        <v>8.380174832959414</v>
      </c>
    </row>
    <row r="121" spans="1:7" ht="22.5">
      <c r="A121" s="3"/>
      <c r="B121" s="4" t="s">
        <v>243</v>
      </c>
      <c r="C121" s="3"/>
      <c r="D121" s="16" t="s">
        <v>244</v>
      </c>
      <c r="E121" s="42" t="s">
        <v>245</v>
      </c>
      <c r="F121" s="10">
        <f>F122</f>
        <v>0</v>
      </c>
      <c r="G121" s="11">
        <f t="shared" si="1"/>
        <v>0</v>
      </c>
    </row>
    <row r="122" spans="1:7" ht="33.75">
      <c r="A122" s="4"/>
      <c r="B122" s="4"/>
      <c r="C122" s="4" t="s">
        <v>246</v>
      </c>
      <c r="D122" s="16" t="s">
        <v>48</v>
      </c>
      <c r="E122" s="42" t="s">
        <v>245</v>
      </c>
      <c r="F122" s="10"/>
      <c r="G122" s="11">
        <f t="shared" si="1"/>
        <v>0</v>
      </c>
    </row>
    <row r="123" spans="1:7" ht="22.5">
      <c r="A123" s="3"/>
      <c r="B123" s="4" t="s">
        <v>247</v>
      </c>
      <c r="C123" s="3"/>
      <c r="D123" s="16" t="s">
        <v>248</v>
      </c>
      <c r="E123" s="42" t="s">
        <v>249</v>
      </c>
      <c r="F123" s="10">
        <f>F124</f>
        <v>533.65</v>
      </c>
      <c r="G123" s="11">
        <f t="shared" si="1"/>
        <v>100.1219512195122</v>
      </c>
    </row>
    <row r="124" spans="1:7" ht="56.25">
      <c r="A124" s="4"/>
      <c r="B124" s="4"/>
      <c r="C124" s="4" t="s">
        <v>250</v>
      </c>
      <c r="D124" s="16" t="s">
        <v>251</v>
      </c>
      <c r="E124" s="42" t="s">
        <v>249</v>
      </c>
      <c r="F124" s="10">
        <v>533.65</v>
      </c>
      <c r="G124" s="11">
        <f t="shared" si="1"/>
        <v>100.1219512195122</v>
      </c>
    </row>
    <row r="125" spans="1:7" ht="22.5">
      <c r="A125" s="3"/>
      <c r="B125" s="4" t="s">
        <v>252</v>
      </c>
      <c r="C125" s="3"/>
      <c r="D125" s="16" t="s">
        <v>253</v>
      </c>
      <c r="E125" s="42" t="s">
        <v>121</v>
      </c>
      <c r="F125" s="10">
        <f>F126</f>
        <v>10493.61</v>
      </c>
      <c r="G125" s="11">
        <f t="shared" si="1"/>
        <v>52.46805</v>
      </c>
    </row>
    <row r="126" spans="1:7" ht="12.75">
      <c r="A126" s="4"/>
      <c r="B126" s="4"/>
      <c r="C126" s="4" t="s">
        <v>113</v>
      </c>
      <c r="D126" s="16" t="s">
        <v>114</v>
      </c>
      <c r="E126" s="42" t="s">
        <v>121</v>
      </c>
      <c r="F126" s="10">
        <v>10493.61</v>
      </c>
      <c r="G126" s="11">
        <f t="shared" si="1"/>
        <v>52.46805</v>
      </c>
    </row>
    <row r="127" spans="1:7" ht="22.5">
      <c r="A127" s="3"/>
      <c r="B127" s="4" t="s">
        <v>254</v>
      </c>
      <c r="C127" s="3"/>
      <c r="D127" s="16" t="s">
        <v>255</v>
      </c>
      <c r="E127" s="42" t="s">
        <v>175</v>
      </c>
      <c r="F127" s="10">
        <f>F128</f>
        <v>228.5</v>
      </c>
      <c r="G127" s="11">
        <f t="shared" si="1"/>
        <v>114.25</v>
      </c>
    </row>
    <row r="128" spans="1:7" ht="12.75">
      <c r="A128" s="4"/>
      <c r="B128" s="4"/>
      <c r="C128" s="4" t="s">
        <v>256</v>
      </c>
      <c r="D128" s="16" t="s">
        <v>257</v>
      </c>
      <c r="E128" s="42" t="s">
        <v>175</v>
      </c>
      <c r="F128" s="10">
        <v>228.5</v>
      </c>
      <c r="G128" s="11">
        <f t="shared" si="1"/>
        <v>114.25</v>
      </c>
    </row>
    <row r="129" spans="1:7" ht="22.5">
      <c r="A129" s="3"/>
      <c r="B129" s="4" t="s">
        <v>258</v>
      </c>
      <c r="C129" s="3"/>
      <c r="D129" s="16" t="s">
        <v>11</v>
      </c>
      <c r="E129" s="42" t="s">
        <v>259</v>
      </c>
      <c r="F129" s="10">
        <f>F130+F131</f>
        <v>22996.78</v>
      </c>
      <c r="G129" s="11">
        <f t="shared" si="1"/>
        <v>62.15345945945946</v>
      </c>
    </row>
    <row r="130" spans="1:7" ht="15">
      <c r="A130" s="5"/>
      <c r="B130" s="4"/>
      <c r="C130" s="4" t="s">
        <v>113</v>
      </c>
      <c r="D130" s="16" t="s">
        <v>114</v>
      </c>
      <c r="E130" s="42" t="s">
        <v>259</v>
      </c>
      <c r="F130" s="10">
        <v>22984.91</v>
      </c>
      <c r="G130" s="11">
        <f>F130*100/E130</f>
        <v>62.12137837837838</v>
      </c>
    </row>
    <row r="131" spans="1:7" s="17" customFormat="1" ht="11.25">
      <c r="A131" s="18"/>
      <c r="B131" s="18"/>
      <c r="C131" s="21" t="s">
        <v>34</v>
      </c>
      <c r="D131" s="16" t="s">
        <v>35</v>
      </c>
      <c r="E131" s="44"/>
      <c r="F131" s="10">
        <v>11.87</v>
      </c>
      <c r="G131" s="33"/>
    </row>
    <row r="132" spans="1:7" ht="12.75">
      <c r="A132" s="2" t="s">
        <v>260</v>
      </c>
      <c r="B132" s="2"/>
      <c r="C132" s="2"/>
      <c r="D132" s="15" t="s">
        <v>261</v>
      </c>
      <c r="E132" s="40" t="s">
        <v>262</v>
      </c>
      <c r="F132" s="12">
        <f>F133</f>
        <v>441429</v>
      </c>
      <c r="G132" s="13">
        <f t="shared" si="1"/>
        <v>100</v>
      </c>
    </row>
    <row r="133" spans="1:7" ht="22.5">
      <c r="A133" s="3"/>
      <c r="B133" s="4" t="s">
        <v>263</v>
      </c>
      <c r="C133" s="3"/>
      <c r="D133" s="16" t="s">
        <v>11</v>
      </c>
      <c r="E133" s="42" t="s">
        <v>262</v>
      </c>
      <c r="F133" s="10">
        <f>F134</f>
        <v>441429</v>
      </c>
      <c r="G133" s="11">
        <f t="shared" si="1"/>
        <v>100</v>
      </c>
    </row>
    <row r="134" spans="1:7" ht="33.75">
      <c r="A134" s="4"/>
      <c r="B134" s="4"/>
      <c r="C134" s="4" t="s">
        <v>47</v>
      </c>
      <c r="D134" s="16" t="s">
        <v>48</v>
      </c>
      <c r="E134" s="42" t="s">
        <v>262</v>
      </c>
      <c r="F134" s="10">
        <v>441429</v>
      </c>
      <c r="G134" s="11">
        <f t="shared" si="1"/>
        <v>100</v>
      </c>
    </row>
    <row r="135" spans="1:7" ht="12.75">
      <c r="A135" s="2" t="s">
        <v>264</v>
      </c>
      <c r="B135" s="2"/>
      <c r="C135" s="2"/>
      <c r="D135" s="15" t="s">
        <v>265</v>
      </c>
      <c r="E135" s="40" t="s">
        <v>266</v>
      </c>
      <c r="F135" s="10">
        <f>F136</f>
        <v>103018</v>
      </c>
      <c r="G135" s="11">
        <f t="shared" si="1"/>
        <v>100</v>
      </c>
    </row>
    <row r="136" spans="1:7" ht="22.5">
      <c r="A136" s="3"/>
      <c r="B136" s="4" t="s">
        <v>267</v>
      </c>
      <c r="C136" s="3"/>
      <c r="D136" s="16" t="s">
        <v>11</v>
      </c>
      <c r="E136" s="42" t="s">
        <v>266</v>
      </c>
      <c r="F136" s="10">
        <f>F137+F138</f>
        <v>103018</v>
      </c>
      <c r="G136" s="11">
        <f t="shared" si="1"/>
        <v>100</v>
      </c>
    </row>
    <row r="137" spans="1:7" ht="12.75">
      <c r="A137" s="4"/>
      <c r="B137" s="4"/>
      <c r="C137" s="4" t="s">
        <v>37</v>
      </c>
      <c r="D137" s="16" t="s">
        <v>38</v>
      </c>
      <c r="E137" s="42" t="s">
        <v>268</v>
      </c>
      <c r="F137" s="10">
        <v>73</v>
      </c>
      <c r="G137" s="11">
        <f t="shared" si="1"/>
        <v>100</v>
      </c>
    </row>
    <row r="138" spans="1:7" ht="33.75">
      <c r="A138" s="4"/>
      <c r="B138" s="4"/>
      <c r="C138" s="4" t="s">
        <v>47</v>
      </c>
      <c r="D138" s="16" t="s">
        <v>48</v>
      </c>
      <c r="E138" s="42" t="s">
        <v>269</v>
      </c>
      <c r="F138" s="10">
        <v>102945</v>
      </c>
      <c r="G138" s="11">
        <f aca="true" t="shared" si="2" ref="G138:G198">F138*100/E138</f>
        <v>100</v>
      </c>
    </row>
    <row r="139" spans="1:7" ht="12.75">
      <c r="A139" s="47" t="s">
        <v>270</v>
      </c>
      <c r="B139" s="47"/>
      <c r="C139" s="47"/>
      <c r="D139" s="48"/>
      <c r="E139" s="43" t="s">
        <v>271</v>
      </c>
      <c r="F139" s="12">
        <f>F4+F10+F18+F22+F28+F33+F62+F74+F86+F112+F117+F120+F132+F135</f>
        <v>11699940.129999999</v>
      </c>
      <c r="G139" s="13">
        <f t="shared" si="2"/>
        <v>53.120321639254804</v>
      </c>
    </row>
    <row r="140" spans="1:7" ht="12.75">
      <c r="A140" s="49"/>
      <c r="B140" s="49"/>
      <c r="C140" s="49"/>
      <c r="D140" s="49"/>
      <c r="E140" s="49"/>
      <c r="F140" s="35"/>
      <c r="G140" s="35"/>
    </row>
    <row r="141" spans="1:7" ht="12.75">
      <c r="A141" s="50" t="s">
        <v>800</v>
      </c>
      <c r="B141" s="50"/>
      <c r="C141" s="50"/>
      <c r="D141" s="50"/>
      <c r="E141" s="50"/>
      <c r="F141" s="36"/>
      <c r="G141" s="36"/>
    </row>
    <row r="142" spans="1:7" ht="45">
      <c r="A142" s="6" t="s">
        <v>0</v>
      </c>
      <c r="B142" s="6" t="s">
        <v>822</v>
      </c>
      <c r="C142" s="6" t="s">
        <v>823</v>
      </c>
      <c r="D142" s="6" t="s">
        <v>1</v>
      </c>
      <c r="E142" s="6" t="s">
        <v>801</v>
      </c>
      <c r="F142" s="7" t="s">
        <v>802</v>
      </c>
      <c r="G142" s="9" t="s">
        <v>803</v>
      </c>
    </row>
    <row r="143" spans="1:7" ht="12.75">
      <c r="A143" s="2" t="s">
        <v>2</v>
      </c>
      <c r="B143" s="2"/>
      <c r="C143" s="2"/>
      <c r="D143" s="39" t="s">
        <v>3</v>
      </c>
      <c r="E143" s="40" t="s">
        <v>272</v>
      </c>
      <c r="F143" s="12">
        <f>F144+F146+F148</f>
        <v>300939.11</v>
      </c>
      <c r="G143" s="13">
        <f t="shared" si="2"/>
        <v>96.24199390821619</v>
      </c>
    </row>
    <row r="144" spans="1:7" ht="22.5">
      <c r="A144" s="34"/>
      <c r="B144" s="4" t="s">
        <v>273</v>
      </c>
      <c r="C144" s="34"/>
      <c r="D144" s="41" t="s">
        <v>274</v>
      </c>
      <c r="E144" s="42" t="s">
        <v>275</v>
      </c>
      <c r="F144" s="10">
        <f>F145</f>
        <v>0</v>
      </c>
      <c r="G144" s="11">
        <f t="shared" si="2"/>
        <v>0</v>
      </c>
    </row>
    <row r="145" spans="1:7" ht="12.75">
      <c r="A145" s="4"/>
      <c r="B145" s="4"/>
      <c r="C145" s="4" t="s">
        <v>276</v>
      </c>
      <c r="D145" s="41" t="s">
        <v>277</v>
      </c>
      <c r="E145" s="42" t="s">
        <v>275</v>
      </c>
      <c r="F145" s="10"/>
      <c r="G145" s="11">
        <f t="shared" si="2"/>
        <v>0</v>
      </c>
    </row>
    <row r="146" spans="1:7" ht="22.5">
      <c r="A146" s="34"/>
      <c r="B146" s="4" t="s">
        <v>280</v>
      </c>
      <c r="C146" s="34"/>
      <c r="D146" s="41" t="s">
        <v>281</v>
      </c>
      <c r="E146" s="42" t="s">
        <v>121</v>
      </c>
      <c r="F146" s="10">
        <f>F147</f>
        <v>10249.09</v>
      </c>
      <c r="G146" s="11">
        <f t="shared" si="2"/>
        <v>51.24545</v>
      </c>
    </row>
    <row r="147" spans="1:7" ht="22.5">
      <c r="A147" s="4"/>
      <c r="B147" s="4"/>
      <c r="C147" s="4" t="s">
        <v>282</v>
      </c>
      <c r="D147" s="41" t="s">
        <v>283</v>
      </c>
      <c r="E147" s="42" t="s">
        <v>121</v>
      </c>
      <c r="F147" s="10">
        <v>10249.09</v>
      </c>
      <c r="G147" s="11">
        <f t="shared" si="2"/>
        <v>51.24545</v>
      </c>
    </row>
    <row r="148" spans="1:7" ht="22.5">
      <c r="A148" s="34"/>
      <c r="B148" s="4" t="s">
        <v>10</v>
      </c>
      <c r="C148" s="34"/>
      <c r="D148" s="41" t="s">
        <v>11</v>
      </c>
      <c r="E148" s="42" t="s">
        <v>18</v>
      </c>
      <c r="F148" s="10">
        <f>SUM(F149:F154)</f>
        <v>290690.01999999996</v>
      </c>
      <c r="G148" s="11">
        <f t="shared" si="2"/>
        <v>99.99999999999999</v>
      </c>
    </row>
    <row r="149" spans="1:7" ht="12.75">
      <c r="A149" s="4"/>
      <c r="B149" s="4"/>
      <c r="C149" s="4" t="s">
        <v>284</v>
      </c>
      <c r="D149" s="41" t="s">
        <v>285</v>
      </c>
      <c r="E149" s="42" t="s">
        <v>286</v>
      </c>
      <c r="F149" s="10">
        <v>3872.69</v>
      </c>
      <c r="G149" s="11">
        <f t="shared" si="2"/>
        <v>100</v>
      </c>
    </row>
    <row r="150" spans="1:7" ht="12.75">
      <c r="A150" s="4"/>
      <c r="B150" s="4"/>
      <c r="C150" s="4" t="s">
        <v>287</v>
      </c>
      <c r="D150" s="41" t="s">
        <v>288</v>
      </c>
      <c r="E150" s="42" t="s">
        <v>289</v>
      </c>
      <c r="F150" s="10">
        <v>662.23</v>
      </c>
      <c r="G150" s="11">
        <f t="shared" si="2"/>
        <v>100</v>
      </c>
    </row>
    <row r="151" spans="1:7" ht="12.75">
      <c r="A151" s="4"/>
      <c r="B151" s="4"/>
      <c r="C151" s="4" t="s">
        <v>290</v>
      </c>
      <c r="D151" s="41" t="s">
        <v>291</v>
      </c>
      <c r="E151" s="42" t="s">
        <v>292</v>
      </c>
      <c r="F151" s="10">
        <v>94.88</v>
      </c>
      <c r="G151" s="11">
        <f t="shared" si="2"/>
        <v>100</v>
      </c>
    </row>
    <row r="152" spans="1:7" ht="12.75">
      <c r="A152" s="4"/>
      <c r="B152" s="4"/>
      <c r="C152" s="4" t="s">
        <v>293</v>
      </c>
      <c r="D152" s="41" t="s">
        <v>294</v>
      </c>
      <c r="E152" s="42" t="s">
        <v>295</v>
      </c>
      <c r="F152" s="10">
        <v>70</v>
      </c>
      <c r="G152" s="11">
        <f t="shared" si="2"/>
        <v>100</v>
      </c>
    </row>
    <row r="153" spans="1:7" ht="12.75">
      <c r="A153" s="4"/>
      <c r="B153" s="4"/>
      <c r="C153" s="4" t="s">
        <v>296</v>
      </c>
      <c r="D153" s="41" t="s">
        <v>297</v>
      </c>
      <c r="E153" s="42" t="s">
        <v>39</v>
      </c>
      <c r="F153" s="10">
        <v>1000</v>
      </c>
      <c r="G153" s="11">
        <f t="shared" si="2"/>
        <v>100</v>
      </c>
    </row>
    <row r="154" spans="1:7" ht="12.75">
      <c r="A154" s="4"/>
      <c r="B154" s="4"/>
      <c r="C154" s="4" t="s">
        <v>276</v>
      </c>
      <c r="D154" s="41" t="s">
        <v>277</v>
      </c>
      <c r="E154" s="42" t="s">
        <v>298</v>
      </c>
      <c r="F154" s="10">
        <v>284990.22</v>
      </c>
      <c r="G154" s="11">
        <f t="shared" si="2"/>
        <v>100</v>
      </c>
    </row>
    <row r="155" spans="1:7" ht="12.75">
      <c r="A155" s="2" t="s">
        <v>299</v>
      </c>
      <c r="B155" s="2"/>
      <c r="C155" s="2"/>
      <c r="D155" s="39" t="s">
        <v>300</v>
      </c>
      <c r="E155" s="40" t="s">
        <v>301</v>
      </c>
      <c r="F155" s="12">
        <f>F156+F158+F160+F162</f>
        <v>299607.94999999995</v>
      </c>
      <c r="G155" s="13">
        <f t="shared" si="2"/>
        <v>14.441790908083041</v>
      </c>
    </row>
    <row r="156" spans="1:7" ht="22.5">
      <c r="A156" s="34"/>
      <c r="B156" s="4" t="s">
        <v>302</v>
      </c>
      <c r="C156" s="34"/>
      <c r="D156" s="41" t="s">
        <v>303</v>
      </c>
      <c r="E156" s="42" t="s">
        <v>304</v>
      </c>
      <c r="F156" s="10">
        <f>F157</f>
        <v>14700.86</v>
      </c>
      <c r="G156" s="11">
        <f t="shared" si="2"/>
        <v>22.97009375</v>
      </c>
    </row>
    <row r="157" spans="1:7" ht="33.75">
      <c r="A157" s="4"/>
      <c r="B157" s="4"/>
      <c r="C157" s="4" t="s">
        <v>176</v>
      </c>
      <c r="D157" s="41" t="s">
        <v>305</v>
      </c>
      <c r="E157" s="42" t="s">
        <v>304</v>
      </c>
      <c r="F157" s="10">
        <v>14700.86</v>
      </c>
      <c r="G157" s="11">
        <f t="shared" si="2"/>
        <v>22.97009375</v>
      </c>
    </row>
    <row r="158" spans="1:7" ht="22.5">
      <c r="A158" s="34"/>
      <c r="B158" s="4" t="s">
        <v>306</v>
      </c>
      <c r="C158" s="34"/>
      <c r="D158" s="41" t="s">
        <v>307</v>
      </c>
      <c r="E158" s="42" t="s">
        <v>75</v>
      </c>
      <c r="F158" s="10">
        <f>F159</f>
        <v>3941.4</v>
      </c>
      <c r="G158" s="11">
        <f t="shared" si="2"/>
        <v>78.828</v>
      </c>
    </row>
    <row r="159" spans="1:7" ht="12.75">
      <c r="A159" s="4"/>
      <c r="B159" s="4"/>
      <c r="C159" s="4" t="s">
        <v>276</v>
      </c>
      <c r="D159" s="41" t="s">
        <v>277</v>
      </c>
      <c r="E159" s="42" t="s">
        <v>75</v>
      </c>
      <c r="F159" s="10">
        <v>3941.4</v>
      </c>
      <c r="G159" s="11">
        <f t="shared" si="2"/>
        <v>78.828</v>
      </c>
    </row>
    <row r="160" spans="1:7" ht="22.5">
      <c r="A160" s="34"/>
      <c r="B160" s="4" t="s">
        <v>308</v>
      </c>
      <c r="C160" s="34"/>
      <c r="D160" s="41" t="s">
        <v>309</v>
      </c>
      <c r="E160" s="42" t="s">
        <v>310</v>
      </c>
      <c r="F160" s="10">
        <f>F161</f>
        <v>16410.1</v>
      </c>
      <c r="G160" s="11">
        <f t="shared" si="2"/>
        <v>78.14333333333332</v>
      </c>
    </row>
    <row r="161" spans="1:7" ht="12.75">
      <c r="A161" s="4"/>
      <c r="B161" s="4"/>
      <c r="C161" s="4" t="s">
        <v>276</v>
      </c>
      <c r="D161" s="41" t="s">
        <v>277</v>
      </c>
      <c r="E161" s="42" t="s">
        <v>310</v>
      </c>
      <c r="F161" s="10">
        <v>16410.1</v>
      </c>
      <c r="G161" s="11">
        <f t="shared" si="2"/>
        <v>78.14333333333332</v>
      </c>
    </row>
    <row r="162" spans="1:7" ht="22.5">
      <c r="A162" s="34"/>
      <c r="B162" s="4" t="s">
        <v>311</v>
      </c>
      <c r="C162" s="34"/>
      <c r="D162" s="41" t="s">
        <v>312</v>
      </c>
      <c r="E162" s="42" t="s">
        <v>313</v>
      </c>
      <c r="F162" s="10">
        <f>SUM(F163:F167)</f>
        <v>264555.58999999997</v>
      </c>
      <c r="G162" s="11">
        <f t="shared" si="2"/>
        <v>13.330490932635959</v>
      </c>
    </row>
    <row r="163" spans="1:7" ht="12.75">
      <c r="A163" s="4"/>
      <c r="B163" s="4"/>
      <c r="C163" s="4" t="s">
        <v>293</v>
      </c>
      <c r="D163" s="41" t="s">
        <v>294</v>
      </c>
      <c r="E163" s="42" t="s">
        <v>150</v>
      </c>
      <c r="F163" s="10">
        <v>20392.67</v>
      </c>
      <c r="G163" s="11">
        <f t="shared" si="2"/>
        <v>50.981674999999996</v>
      </c>
    </row>
    <row r="164" spans="1:7" ht="12.75">
      <c r="A164" s="4"/>
      <c r="B164" s="4"/>
      <c r="C164" s="4" t="s">
        <v>314</v>
      </c>
      <c r="D164" s="41" t="s">
        <v>315</v>
      </c>
      <c r="E164" s="42" t="s">
        <v>316</v>
      </c>
      <c r="F164" s="10">
        <v>82998.67</v>
      </c>
      <c r="G164" s="11">
        <f t="shared" si="2"/>
        <v>24.815130296470812</v>
      </c>
    </row>
    <row r="165" spans="1:7" ht="12.75">
      <c r="A165" s="4"/>
      <c r="B165" s="4"/>
      <c r="C165" s="4" t="s">
        <v>296</v>
      </c>
      <c r="D165" s="41" t="s">
        <v>297</v>
      </c>
      <c r="E165" s="42" t="s">
        <v>317</v>
      </c>
      <c r="F165" s="10">
        <v>155369.25</v>
      </c>
      <c r="G165" s="11">
        <f t="shared" si="2"/>
        <v>75.36306575928522</v>
      </c>
    </row>
    <row r="166" spans="1:7" ht="12.75">
      <c r="A166" s="4"/>
      <c r="B166" s="4"/>
      <c r="C166" s="4" t="s">
        <v>278</v>
      </c>
      <c r="D166" s="41" t="s">
        <v>279</v>
      </c>
      <c r="E166" s="42" t="s">
        <v>318</v>
      </c>
      <c r="F166" s="10"/>
      <c r="G166" s="11">
        <f t="shared" si="2"/>
        <v>0</v>
      </c>
    </row>
    <row r="167" spans="1:7" ht="45">
      <c r="A167" s="4"/>
      <c r="B167" s="4"/>
      <c r="C167" s="4" t="s">
        <v>319</v>
      </c>
      <c r="D167" s="41" t="s">
        <v>320</v>
      </c>
      <c r="E167" s="42" t="s">
        <v>321</v>
      </c>
      <c r="F167" s="10">
        <v>5795</v>
      </c>
      <c r="G167" s="11">
        <f t="shared" si="2"/>
        <v>100</v>
      </c>
    </row>
    <row r="168" spans="1:7" ht="12.75">
      <c r="A168" s="2" t="s">
        <v>322</v>
      </c>
      <c r="B168" s="2"/>
      <c r="C168" s="2"/>
      <c r="D168" s="39" t="s">
        <v>323</v>
      </c>
      <c r="E168" s="40" t="s">
        <v>324</v>
      </c>
      <c r="F168" s="12">
        <f>F169</f>
        <v>39753.26</v>
      </c>
      <c r="G168" s="13">
        <f t="shared" si="2"/>
        <v>54.193718133980425</v>
      </c>
    </row>
    <row r="169" spans="1:7" ht="22.5">
      <c r="A169" s="34"/>
      <c r="B169" s="4" t="s">
        <v>325</v>
      </c>
      <c r="C169" s="34"/>
      <c r="D169" s="41" t="s">
        <v>11</v>
      </c>
      <c r="E169" s="42" t="s">
        <v>324</v>
      </c>
      <c r="F169" s="10">
        <f>SUM(F170:F173)</f>
        <v>39753.26</v>
      </c>
      <c r="G169" s="11">
        <f t="shared" si="2"/>
        <v>54.193718133980425</v>
      </c>
    </row>
    <row r="170" spans="1:7" ht="12.75">
      <c r="A170" s="4"/>
      <c r="B170" s="4"/>
      <c r="C170" s="4" t="s">
        <v>296</v>
      </c>
      <c r="D170" s="41" t="s">
        <v>297</v>
      </c>
      <c r="E170" s="42" t="s">
        <v>326</v>
      </c>
      <c r="F170" s="10">
        <v>3067.26</v>
      </c>
      <c r="G170" s="11">
        <f t="shared" si="2"/>
        <v>13.620159857904085</v>
      </c>
    </row>
    <row r="171" spans="1:7" ht="12.75">
      <c r="A171" s="4"/>
      <c r="B171" s="4"/>
      <c r="C171" s="4" t="s">
        <v>276</v>
      </c>
      <c r="D171" s="41" t="s">
        <v>277</v>
      </c>
      <c r="E171" s="42" t="s">
        <v>111</v>
      </c>
      <c r="F171" s="10">
        <v>2000</v>
      </c>
      <c r="G171" s="11">
        <f t="shared" si="2"/>
        <v>50</v>
      </c>
    </row>
    <row r="172" spans="1:7" ht="12.75">
      <c r="A172" s="4"/>
      <c r="B172" s="4"/>
      <c r="C172" s="4" t="s">
        <v>327</v>
      </c>
      <c r="D172" s="41" t="s">
        <v>279</v>
      </c>
      <c r="E172" s="42" t="s">
        <v>328</v>
      </c>
      <c r="F172" s="10">
        <v>19740</v>
      </c>
      <c r="G172" s="11">
        <f t="shared" si="2"/>
        <v>78.96</v>
      </c>
    </row>
    <row r="173" spans="1:7" ht="12.75">
      <c r="A173" s="4"/>
      <c r="B173" s="4"/>
      <c r="C173" s="4" t="s">
        <v>329</v>
      </c>
      <c r="D173" s="41" t="s">
        <v>279</v>
      </c>
      <c r="E173" s="42" t="s">
        <v>330</v>
      </c>
      <c r="F173" s="10">
        <v>14946</v>
      </c>
      <c r="G173" s="11">
        <f t="shared" si="2"/>
        <v>68.45287166804067</v>
      </c>
    </row>
    <row r="174" spans="1:7" ht="12.75">
      <c r="A174" s="2" t="s">
        <v>19</v>
      </c>
      <c r="B174" s="2"/>
      <c r="C174" s="2"/>
      <c r="D174" s="39" t="s">
        <v>20</v>
      </c>
      <c r="E174" s="40" t="s">
        <v>331</v>
      </c>
      <c r="F174" s="12">
        <f>F175+F181</f>
        <v>1992.68</v>
      </c>
      <c r="G174" s="13">
        <f t="shared" si="2"/>
        <v>0.36796950883970353</v>
      </c>
    </row>
    <row r="175" spans="1:7" ht="22.5">
      <c r="A175" s="34"/>
      <c r="B175" s="4" t="s">
        <v>332</v>
      </c>
      <c r="C175" s="34"/>
      <c r="D175" s="41" t="s">
        <v>333</v>
      </c>
      <c r="E175" s="42" t="s">
        <v>334</v>
      </c>
      <c r="F175" s="10">
        <f>SUM(F176:F180)</f>
        <v>1992.68</v>
      </c>
      <c r="G175" s="11">
        <f t="shared" si="2"/>
        <v>5.196036505867014</v>
      </c>
    </row>
    <row r="176" spans="1:7" ht="12.75">
      <c r="A176" s="4"/>
      <c r="B176" s="4"/>
      <c r="C176" s="4" t="s">
        <v>293</v>
      </c>
      <c r="D176" s="41" t="s">
        <v>294</v>
      </c>
      <c r="E176" s="42" t="s">
        <v>335</v>
      </c>
      <c r="F176" s="10"/>
      <c r="G176" s="11">
        <f t="shared" si="2"/>
        <v>0</v>
      </c>
    </row>
    <row r="177" spans="1:7" ht="12.75">
      <c r="A177" s="4"/>
      <c r="B177" s="4"/>
      <c r="C177" s="4" t="s">
        <v>314</v>
      </c>
      <c r="D177" s="41" t="s">
        <v>315</v>
      </c>
      <c r="E177" s="42" t="s">
        <v>336</v>
      </c>
      <c r="F177" s="10"/>
      <c r="G177" s="11">
        <f t="shared" si="2"/>
        <v>0</v>
      </c>
    </row>
    <row r="178" spans="1:7" ht="12.75">
      <c r="A178" s="4"/>
      <c r="B178" s="4"/>
      <c r="C178" s="4" t="s">
        <v>296</v>
      </c>
      <c r="D178" s="41" t="s">
        <v>297</v>
      </c>
      <c r="E178" s="42" t="s">
        <v>337</v>
      </c>
      <c r="F178" s="10">
        <v>1543.68</v>
      </c>
      <c r="G178" s="11">
        <f t="shared" si="2"/>
        <v>61.7472</v>
      </c>
    </row>
    <row r="179" spans="1:7" ht="12.75">
      <c r="A179" s="4"/>
      <c r="B179" s="4"/>
      <c r="C179" s="4" t="s">
        <v>276</v>
      </c>
      <c r="D179" s="41" t="s">
        <v>277</v>
      </c>
      <c r="E179" s="42" t="s">
        <v>58</v>
      </c>
      <c r="F179" s="10">
        <v>449</v>
      </c>
      <c r="G179" s="11">
        <f t="shared" si="2"/>
        <v>64.14285714285714</v>
      </c>
    </row>
    <row r="180" spans="1:7" ht="22.5">
      <c r="A180" s="4"/>
      <c r="B180" s="4"/>
      <c r="C180" s="4" t="s">
        <v>338</v>
      </c>
      <c r="D180" s="41" t="s">
        <v>339</v>
      </c>
      <c r="E180" s="42" t="s">
        <v>121</v>
      </c>
      <c r="F180" s="10"/>
      <c r="G180" s="11">
        <f t="shared" si="2"/>
        <v>0</v>
      </c>
    </row>
    <row r="181" spans="1:7" ht="22.5">
      <c r="A181" s="34"/>
      <c r="B181" s="4" t="s">
        <v>22</v>
      </c>
      <c r="C181" s="34"/>
      <c r="D181" s="41" t="s">
        <v>23</v>
      </c>
      <c r="E181" s="42" t="s">
        <v>340</v>
      </c>
      <c r="F181" s="10">
        <f>SUM(F182:F183)</f>
        <v>0</v>
      </c>
      <c r="G181" s="11">
        <f t="shared" si="2"/>
        <v>0</v>
      </c>
    </row>
    <row r="182" spans="1:7" ht="12.75">
      <c r="A182" s="4"/>
      <c r="B182" s="4"/>
      <c r="C182" s="4" t="s">
        <v>278</v>
      </c>
      <c r="D182" s="41" t="s">
        <v>279</v>
      </c>
      <c r="E182" s="42" t="s">
        <v>95</v>
      </c>
      <c r="F182" s="10"/>
      <c r="G182" s="11">
        <f t="shared" si="2"/>
        <v>0</v>
      </c>
    </row>
    <row r="183" spans="1:7" ht="12.75">
      <c r="A183" s="4"/>
      <c r="B183" s="4"/>
      <c r="C183" s="4" t="s">
        <v>341</v>
      </c>
      <c r="D183" s="41" t="s">
        <v>342</v>
      </c>
      <c r="E183" s="42" t="s">
        <v>343</v>
      </c>
      <c r="F183" s="10"/>
      <c r="G183" s="11">
        <f t="shared" si="2"/>
        <v>0</v>
      </c>
    </row>
    <row r="184" spans="1:7" ht="12.75">
      <c r="A184" s="2" t="s">
        <v>40</v>
      </c>
      <c r="B184" s="2"/>
      <c r="C184" s="2"/>
      <c r="D184" s="39" t="s">
        <v>41</v>
      </c>
      <c r="E184" s="40" t="s">
        <v>344</v>
      </c>
      <c r="F184" s="12">
        <f>F185+F189+F191</f>
        <v>32682.83</v>
      </c>
      <c r="G184" s="13">
        <f t="shared" si="2"/>
        <v>19.867981762917932</v>
      </c>
    </row>
    <row r="185" spans="1:7" ht="22.5">
      <c r="A185" s="34"/>
      <c r="B185" s="4" t="s">
        <v>345</v>
      </c>
      <c r="C185" s="34"/>
      <c r="D185" s="41" t="s">
        <v>346</v>
      </c>
      <c r="E185" s="42" t="s">
        <v>347</v>
      </c>
      <c r="F185" s="10">
        <f>SUM(F186:F188)</f>
        <v>11153.55</v>
      </c>
      <c r="G185" s="11">
        <f t="shared" si="2"/>
        <v>13.045087719298246</v>
      </c>
    </row>
    <row r="186" spans="1:7" ht="12.75">
      <c r="A186" s="4"/>
      <c r="B186" s="4"/>
      <c r="C186" s="4" t="s">
        <v>287</v>
      </c>
      <c r="D186" s="41" t="s">
        <v>288</v>
      </c>
      <c r="E186" s="42" t="s">
        <v>348</v>
      </c>
      <c r="F186" s="10">
        <v>85.5</v>
      </c>
      <c r="G186" s="11">
        <f t="shared" si="2"/>
        <v>32.88461538461539</v>
      </c>
    </row>
    <row r="187" spans="1:7" ht="12.75">
      <c r="A187" s="4"/>
      <c r="B187" s="4"/>
      <c r="C187" s="4" t="s">
        <v>349</v>
      </c>
      <c r="D187" s="41" t="s">
        <v>350</v>
      </c>
      <c r="E187" s="42" t="s">
        <v>351</v>
      </c>
      <c r="F187" s="10">
        <v>500</v>
      </c>
      <c r="G187" s="11">
        <f t="shared" si="2"/>
        <v>33.333333333333336</v>
      </c>
    </row>
    <row r="188" spans="1:7" ht="12.75">
      <c r="A188" s="4"/>
      <c r="B188" s="4"/>
      <c r="C188" s="4" t="s">
        <v>296</v>
      </c>
      <c r="D188" s="41" t="s">
        <v>297</v>
      </c>
      <c r="E188" s="42" t="s">
        <v>352</v>
      </c>
      <c r="F188" s="10">
        <v>10568.05</v>
      </c>
      <c r="G188" s="11">
        <f t="shared" si="2"/>
        <v>12.620074038691188</v>
      </c>
    </row>
    <row r="189" spans="1:7" ht="22.5">
      <c r="A189" s="34"/>
      <c r="B189" s="4" t="s">
        <v>353</v>
      </c>
      <c r="C189" s="34"/>
      <c r="D189" s="41" t="s">
        <v>354</v>
      </c>
      <c r="E189" s="42" t="s">
        <v>328</v>
      </c>
      <c r="F189" s="10">
        <f>SUM(F190)</f>
        <v>7481.25</v>
      </c>
      <c r="G189" s="11">
        <f t="shared" si="2"/>
        <v>29.925</v>
      </c>
    </row>
    <row r="190" spans="1:7" ht="12.75">
      <c r="A190" s="4"/>
      <c r="B190" s="4"/>
      <c r="C190" s="4" t="s">
        <v>296</v>
      </c>
      <c r="D190" s="41" t="s">
        <v>297</v>
      </c>
      <c r="E190" s="42" t="s">
        <v>328</v>
      </c>
      <c r="F190" s="10">
        <v>7481.25</v>
      </c>
      <c r="G190" s="11">
        <f t="shared" si="2"/>
        <v>29.925</v>
      </c>
    </row>
    <row r="191" spans="1:7" ht="22.5">
      <c r="A191" s="34"/>
      <c r="B191" s="4" t="s">
        <v>43</v>
      </c>
      <c r="C191" s="34"/>
      <c r="D191" s="41" t="s">
        <v>11</v>
      </c>
      <c r="E191" s="42" t="s">
        <v>355</v>
      </c>
      <c r="F191" s="10">
        <f>SUM(F192:F193)</f>
        <v>14048.03</v>
      </c>
      <c r="G191" s="11">
        <f t="shared" si="2"/>
        <v>26.01487037037037</v>
      </c>
    </row>
    <row r="192" spans="1:7" ht="12.75">
      <c r="A192" s="4"/>
      <c r="B192" s="4"/>
      <c r="C192" s="4" t="s">
        <v>296</v>
      </c>
      <c r="D192" s="41" t="s">
        <v>297</v>
      </c>
      <c r="E192" s="42" t="s">
        <v>356</v>
      </c>
      <c r="F192" s="10">
        <v>12868.03</v>
      </c>
      <c r="G192" s="11">
        <f t="shared" si="2"/>
        <v>29.24552272727273</v>
      </c>
    </row>
    <row r="193" spans="1:7" ht="12.75">
      <c r="A193" s="4"/>
      <c r="B193" s="4"/>
      <c r="C193" s="4" t="s">
        <v>357</v>
      </c>
      <c r="D193" s="41" t="s">
        <v>358</v>
      </c>
      <c r="E193" s="42" t="s">
        <v>108</v>
      </c>
      <c r="F193" s="10">
        <v>1180</v>
      </c>
      <c r="G193" s="11">
        <f t="shared" si="2"/>
        <v>11.8</v>
      </c>
    </row>
    <row r="194" spans="1:7" ht="12.75">
      <c r="A194" s="2" t="s">
        <v>50</v>
      </c>
      <c r="B194" s="2"/>
      <c r="C194" s="2"/>
      <c r="D194" s="39" t="s">
        <v>51</v>
      </c>
      <c r="E194" s="40" t="s">
        <v>359</v>
      </c>
      <c r="F194" s="10">
        <f>F195+F202+F206+F226+F229</f>
        <v>994359.0900000001</v>
      </c>
      <c r="G194" s="11">
        <f t="shared" si="2"/>
        <v>48.02068731712006</v>
      </c>
    </row>
    <row r="195" spans="1:7" ht="22.5">
      <c r="A195" s="34"/>
      <c r="B195" s="4" t="s">
        <v>53</v>
      </c>
      <c r="C195" s="34"/>
      <c r="D195" s="41" t="s">
        <v>54</v>
      </c>
      <c r="E195" s="42" t="s">
        <v>55</v>
      </c>
      <c r="F195" s="10">
        <f>SUM(F196:F201)</f>
        <v>22389</v>
      </c>
      <c r="G195" s="11">
        <f t="shared" si="2"/>
        <v>50.199551569506724</v>
      </c>
    </row>
    <row r="196" spans="1:7" ht="12.75">
      <c r="A196" s="4"/>
      <c r="B196" s="4"/>
      <c r="C196" s="4" t="s">
        <v>284</v>
      </c>
      <c r="D196" s="41" t="s">
        <v>285</v>
      </c>
      <c r="E196" s="42" t="s">
        <v>360</v>
      </c>
      <c r="F196" s="10">
        <v>12780</v>
      </c>
      <c r="G196" s="11">
        <f t="shared" si="2"/>
        <v>50</v>
      </c>
    </row>
    <row r="197" spans="1:7" ht="12.75">
      <c r="A197" s="4"/>
      <c r="B197" s="4"/>
      <c r="C197" s="4" t="s">
        <v>287</v>
      </c>
      <c r="D197" s="41" t="s">
        <v>288</v>
      </c>
      <c r="E197" s="42" t="s">
        <v>361</v>
      </c>
      <c r="F197" s="10">
        <v>2167</v>
      </c>
      <c r="G197" s="11">
        <f t="shared" si="2"/>
        <v>50.08088745088976</v>
      </c>
    </row>
    <row r="198" spans="1:7" ht="12.75">
      <c r="A198" s="4"/>
      <c r="B198" s="4"/>
      <c r="C198" s="4" t="s">
        <v>290</v>
      </c>
      <c r="D198" s="41" t="s">
        <v>291</v>
      </c>
      <c r="E198" s="42" t="s">
        <v>362</v>
      </c>
      <c r="F198" s="10">
        <v>314</v>
      </c>
      <c r="G198" s="11">
        <f t="shared" si="2"/>
        <v>50.159744408945684</v>
      </c>
    </row>
    <row r="199" spans="1:7" ht="12.75">
      <c r="A199" s="4"/>
      <c r="B199" s="4"/>
      <c r="C199" s="4" t="s">
        <v>293</v>
      </c>
      <c r="D199" s="41" t="s">
        <v>294</v>
      </c>
      <c r="E199" s="42" t="s">
        <v>363</v>
      </c>
      <c r="F199" s="10">
        <v>340.71</v>
      </c>
      <c r="G199" s="11">
        <f aca="true" t="shared" si="3" ref="G199:G261">F199*100/E199</f>
        <v>42.58875</v>
      </c>
    </row>
    <row r="200" spans="1:7" ht="12.75">
      <c r="A200" s="4"/>
      <c r="B200" s="4"/>
      <c r="C200" s="4" t="s">
        <v>296</v>
      </c>
      <c r="D200" s="41" t="s">
        <v>297</v>
      </c>
      <c r="E200" s="42" t="s">
        <v>364</v>
      </c>
      <c r="F200" s="10">
        <v>6180.88</v>
      </c>
      <c r="G200" s="11">
        <f t="shared" si="3"/>
        <v>49.427269092363055</v>
      </c>
    </row>
    <row r="201" spans="1:7" ht="12.75">
      <c r="A201" s="4"/>
      <c r="B201" s="4"/>
      <c r="C201" s="4" t="s">
        <v>365</v>
      </c>
      <c r="D201" s="41" t="s">
        <v>366</v>
      </c>
      <c r="E201" s="42" t="s">
        <v>367</v>
      </c>
      <c r="F201" s="10">
        <v>606.41</v>
      </c>
      <c r="G201" s="11">
        <f t="shared" si="3"/>
        <v>77.5460358056266</v>
      </c>
    </row>
    <row r="202" spans="1:7" ht="22.5">
      <c r="A202" s="34"/>
      <c r="B202" s="4" t="s">
        <v>368</v>
      </c>
      <c r="C202" s="34"/>
      <c r="D202" s="41" t="s">
        <v>369</v>
      </c>
      <c r="E202" s="42" t="s">
        <v>370</v>
      </c>
      <c r="F202" s="10">
        <f>SUM(F203:F205)</f>
        <v>42136.630000000005</v>
      </c>
      <c r="G202" s="11">
        <f t="shared" si="3"/>
        <v>43.52957644628099</v>
      </c>
    </row>
    <row r="203" spans="1:7" ht="12.75">
      <c r="A203" s="4"/>
      <c r="B203" s="4"/>
      <c r="C203" s="4" t="s">
        <v>371</v>
      </c>
      <c r="D203" s="41" t="s">
        <v>372</v>
      </c>
      <c r="E203" s="42" t="s">
        <v>804</v>
      </c>
      <c r="F203" s="10">
        <v>39052.66</v>
      </c>
      <c r="G203" s="11">
        <f t="shared" si="3"/>
        <v>43.87939325842697</v>
      </c>
    </row>
    <row r="204" spans="1:7" ht="12.75">
      <c r="A204" s="4"/>
      <c r="B204" s="4"/>
      <c r="C204" s="4" t="s">
        <v>293</v>
      </c>
      <c r="D204" s="41" t="s">
        <v>294</v>
      </c>
      <c r="E204" s="42" t="s">
        <v>373</v>
      </c>
      <c r="F204" s="10">
        <v>863.37</v>
      </c>
      <c r="G204" s="11">
        <f t="shared" si="3"/>
        <v>25.39323529411765</v>
      </c>
    </row>
    <row r="205" spans="1:7" ht="12.75">
      <c r="A205" s="4"/>
      <c r="B205" s="4"/>
      <c r="C205" s="4" t="s">
        <v>296</v>
      </c>
      <c r="D205" s="41" t="s">
        <v>297</v>
      </c>
      <c r="E205" s="42" t="s">
        <v>36</v>
      </c>
      <c r="F205" s="10">
        <v>2220.6</v>
      </c>
      <c r="G205" s="11">
        <f t="shared" si="3"/>
        <v>50.46818181818182</v>
      </c>
    </row>
    <row r="206" spans="1:7" ht="22.5">
      <c r="A206" s="34"/>
      <c r="B206" s="4" t="s">
        <v>56</v>
      </c>
      <c r="C206" s="34"/>
      <c r="D206" s="41" t="s">
        <v>57</v>
      </c>
      <c r="E206" s="42" t="s">
        <v>374</v>
      </c>
      <c r="F206" s="10">
        <f>SUM(F207:F225)</f>
        <v>863185.08</v>
      </c>
      <c r="G206" s="11">
        <f t="shared" si="3"/>
        <v>50.631145262046516</v>
      </c>
    </row>
    <row r="207" spans="1:7" ht="12.75">
      <c r="A207" s="4"/>
      <c r="B207" s="4"/>
      <c r="C207" s="4" t="s">
        <v>375</v>
      </c>
      <c r="D207" s="41" t="s">
        <v>376</v>
      </c>
      <c r="E207" s="42" t="s">
        <v>580</v>
      </c>
      <c r="F207" s="10">
        <v>119.66</v>
      </c>
      <c r="G207" s="11">
        <f t="shared" si="3"/>
        <v>9.971666666666666</v>
      </c>
    </row>
    <row r="208" spans="1:7" ht="12.75">
      <c r="A208" s="4"/>
      <c r="B208" s="4"/>
      <c r="C208" s="4" t="s">
        <v>284</v>
      </c>
      <c r="D208" s="41" t="s">
        <v>285</v>
      </c>
      <c r="E208" s="42" t="s">
        <v>378</v>
      </c>
      <c r="F208" s="10">
        <v>466213.58</v>
      </c>
      <c r="G208" s="11">
        <f t="shared" si="3"/>
        <v>46.48191226321037</v>
      </c>
    </row>
    <row r="209" spans="1:7" ht="12.75">
      <c r="A209" s="4"/>
      <c r="B209" s="4"/>
      <c r="C209" s="4" t="s">
        <v>379</v>
      </c>
      <c r="D209" s="41" t="s">
        <v>380</v>
      </c>
      <c r="E209" s="42" t="s">
        <v>381</v>
      </c>
      <c r="F209" s="10">
        <v>77613.68</v>
      </c>
      <c r="G209" s="11">
        <f t="shared" si="3"/>
        <v>96.05653465346533</v>
      </c>
    </row>
    <row r="210" spans="1:7" ht="12.75">
      <c r="A210" s="4"/>
      <c r="B210" s="4"/>
      <c r="C210" s="4" t="s">
        <v>287</v>
      </c>
      <c r="D210" s="41" t="s">
        <v>288</v>
      </c>
      <c r="E210" s="42" t="s">
        <v>382</v>
      </c>
      <c r="F210" s="10">
        <v>91831.38</v>
      </c>
      <c r="G210" s="11">
        <f t="shared" si="3"/>
        <v>49.63858378378379</v>
      </c>
    </row>
    <row r="211" spans="1:7" ht="12.75">
      <c r="A211" s="4"/>
      <c r="B211" s="4"/>
      <c r="C211" s="4" t="s">
        <v>290</v>
      </c>
      <c r="D211" s="41" t="s">
        <v>291</v>
      </c>
      <c r="E211" s="42" t="s">
        <v>805</v>
      </c>
      <c r="F211" s="10">
        <v>8376.66</v>
      </c>
      <c r="G211" s="11">
        <f t="shared" si="3"/>
        <v>46.537</v>
      </c>
    </row>
    <row r="212" spans="1:7" ht="12.75">
      <c r="A212" s="4"/>
      <c r="B212" s="4"/>
      <c r="C212" s="4" t="s">
        <v>349</v>
      </c>
      <c r="D212" s="41" t="s">
        <v>350</v>
      </c>
      <c r="E212" s="42" t="s">
        <v>383</v>
      </c>
      <c r="F212" s="10"/>
      <c r="G212" s="11">
        <f t="shared" si="3"/>
        <v>0</v>
      </c>
    </row>
    <row r="213" spans="1:7" ht="12.75">
      <c r="A213" s="4"/>
      <c r="B213" s="4"/>
      <c r="C213" s="4" t="s">
        <v>293</v>
      </c>
      <c r="D213" s="41" t="s">
        <v>294</v>
      </c>
      <c r="E213" s="42" t="s">
        <v>384</v>
      </c>
      <c r="F213" s="10">
        <v>22477.91</v>
      </c>
      <c r="G213" s="11">
        <f t="shared" si="3"/>
        <v>56.4771608040201</v>
      </c>
    </row>
    <row r="214" spans="1:7" ht="12.75">
      <c r="A214" s="4"/>
      <c r="B214" s="4"/>
      <c r="C214" s="4" t="s">
        <v>385</v>
      </c>
      <c r="D214" s="41" t="s">
        <v>386</v>
      </c>
      <c r="E214" s="42" t="s">
        <v>387</v>
      </c>
      <c r="F214" s="10">
        <v>20229.43</v>
      </c>
      <c r="G214" s="11">
        <f t="shared" si="3"/>
        <v>53.23534210526316</v>
      </c>
    </row>
    <row r="215" spans="1:7" ht="12.75">
      <c r="A215" s="4"/>
      <c r="B215" s="4"/>
      <c r="C215" s="4" t="s">
        <v>388</v>
      </c>
      <c r="D215" s="41" t="s">
        <v>389</v>
      </c>
      <c r="E215" s="42" t="s">
        <v>351</v>
      </c>
      <c r="F215" s="10">
        <v>334</v>
      </c>
      <c r="G215" s="11">
        <f t="shared" si="3"/>
        <v>22.266666666666666</v>
      </c>
    </row>
    <row r="216" spans="1:7" ht="12.75">
      <c r="A216" s="4"/>
      <c r="B216" s="4"/>
      <c r="C216" s="4" t="s">
        <v>296</v>
      </c>
      <c r="D216" s="41" t="s">
        <v>297</v>
      </c>
      <c r="E216" s="42" t="s">
        <v>806</v>
      </c>
      <c r="F216" s="10">
        <v>129741.89</v>
      </c>
      <c r="G216" s="11">
        <f t="shared" si="3"/>
        <v>54.720324757486296</v>
      </c>
    </row>
    <row r="217" spans="1:7" ht="12.75">
      <c r="A217" s="4"/>
      <c r="B217" s="4"/>
      <c r="C217" s="4" t="s">
        <v>390</v>
      </c>
      <c r="D217" s="41" t="s">
        <v>391</v>
      </c>
      <c r="E217" s="42" t="s">
        <v>807</v>
      </c>
      <c r="F217" s="10">
        <v>3970.44</v>
      </c>
      <c r="G217" s="11">
        <f t="shared" si="3"/>
        <v>37.45698113207547</v>
      </c>
    </row>
    <row r="218" spans="1:7" ht="22.5">
      <c r="A218" s="4"/>
      <c r="B218" s="4"/>
      <c r="C218" s="4" t="s">
        <v>393</v>
      </c>
      <c r="D218" s="41" t="s">
        <v>394</v>
      </c>
      <c r="E218" s="42" t="s">
        <v>760</v>
      </c>
      <c r="F218" s="10">
        <v>1817.08</v>
      </c>
      <c r="G218" s="11">
        <f t="shared" si="3"/>
        <v>37.85583333333334</v>
      </c>
    </row>
    <row r="219" spans="1:7" ht="22.5">
      <c r="A219" s="4"/>
      <c r="B219" s="4"/>
      <c r="C219" s="4" t="s">
        <v>395</v>
      </c>
      <c r="D219" s="41" t="s">
        <v>396</v>
      </c>
      <c r="E219" s="42" t="s">
        <v>808</v>
      </c>
      <c r="F219" s="10">
        <v>2500.66</v>
      </c>
      <c r="G219" s="11">
        <f t="shared" si="3"/>
        <v>37.88878787878788</v>
      </c>
    </row>
    <row r="220" spans="1:7" ht="12.75">
      <c r="A220" s="4"/>
      <c r="B220" s="4"/>
      <c r="C220" s="4" t="s">
        <v>365</v>
      </c>
      <c r="D220" s="41" t="s">
        <v>366</v>
      </c>
      <c r="E220" s="42" t="s">
        <v>397</v>
      </c>
      <c r="F220" s="10">
        <v>4871.01</v>
      </c>
      <c r="G220" s="11">
        <f t="shared" si="3"/>
        <v>47.29135922330097</v>
      </c>
    </row>
    <row r="221" spans="1:7" ht="12.75">
      <c r="A221" s="4"/>
      <c r="B221" s="4"/>
      <c r="C221" s="4" t="s">
        <v>398</v>
      </c>
      <c r="D221" s="41" t="s">
        <v>399</v>
      </c>
      <c r="E221" s="42" t="s">
        <v>400</v>
      </c>
      <c r="F221" s="10"/>
      <c r="G221" s="11">
        <f t="shared" si="3"/>
        <v>0</v>
      </c>
    </row>
    <row r="222" spans="1:7" ht="12.75">
      <c r="A222" s="4"/>
      <c r="B222" s="4"/>
      <c r="C222" s="4" t="s">
        <v>401</v>
      </c>
      <c r="D222" s="41" t="s">
        <v>402</v>
      </c>
      <c r="E222" s="42" t="s">
        <v>403</v>
      </c>
      <c r="F222" s="10">
        <v>17300</v>
      </c>
      <c r="G222" s="11">
        <f t="shared" si="3"/>
        <v>75.21739130434783</v>
      </c>
    </row>
    <row r="223" spans="1:7" ht="12.75">
      <c r="A223" s="4"/>
      <c r="B223" s="4"/>
      <c r="C223" s="4" t="s">
        <v>357</v>
      </c>
      <c r="D223" s="41" t="s">
        <v>358</v>
      </c>
      <c r="E223" s="42" t="s">
        <v>377</v>
      </c>
      <c r="F223" s="10">
        <v>1047</v>
      </c>
      <c r="G223" s="11">
        <f t="shared" si="3"/>
        <v>37.392857142857146</v>
      </c>
    </row>
    <row r="224" spans="1:7" ht="22.5">
      <c r="A224" s="4"/>
      <c r="B224" s="4"/>
      <c r="C224" s="4" t="s">
        <v>404</v>
      </c>
      <c r="D224" s="41" t="s">
        <v>405</v>
      </c>
      <c r="E224" s="42" t="s">
        <v>406</v>
      </c>
      <c r="F224" s="10">
        <v>1100</v>
      </c>
      <c r="G224" s="11">
        <f t="shared" si="3"/>
        <v>26.19047619047619</v>
      </c>
    </row>
    <row r="225" spans="1:7" ht="12.75">
      <c r="A225" s="4"/>
      <c r="B225" s="4"/>
      <c r="C225" s="4" t="s">
        <v>341</v>
      </c>
      <c r="D225" s="41" t="s">
        <v>342</v>
      </c>
      <c r="E225" s="42" t="s">
        <v>407</v>
      </c>
      <c r="F225" s="10">
        <v>13640.7</v>
      </c>
      <c r="G225" s="11">
        <f t="shared" si="3"/>
        <v>42.827943485086344</v>
      </c>
    </row>
    <row r="226" spans="1:7" ht="22.5">
      <c r="A226" s="34"/>
      <c r="B226" s="4" t="s">
        <v>408</v>
      </c>
      <c r="C226" s="34"/>
      <c r="D226" s="41" t="s">
        <v>409</v>
      </c>
      <c r="E226" s="42" t="s">
        <v>410</v>
      </c>
      <c r="F226" s="10">
        <f>SUM(F227:F228)</f>
        <v>22685.059999999998</v>
      </c>
      <c r="G226" s="11">
        <f t="shared" si="3"/>
        <v>24.82986361944791</v>
      </c>
    </row>
    <row r="227" spans="1:7" ht="12.75">
      <c r="A227" s="4"/>
      <c r="B227" s="4"/>
      <c r="C227" s="4" t="s">
        <v>293</v>
      </c>
      <c r="D227" s="41" t="s">
        <v>294</v>
      </c>
      <c r="E227" s="42" t="s">
        <v>809</v>
      </c>
      <c r="F227" s="10">
        <v>1482.64</v>
      </c>
      <c r="G227" s="11">
        <f t="shared" si="3"/>
        <v>13.63848771962101</v>
      </c>
    </row>
    <row r="228" spans="1:7" ht="12.75">
      <c r="A228" s="4"/>
      <c r="B228" s="4"/>
      <c r="C228" s="4" t="s">
        <v>296</v>
      </c>
      <c r="D228" s="41" t="s">
        <v>297</v>
      </c>
      <c r="E228" s="42" t="s">
        <v>810</v>
      </c>
      <c r="F228" s="10">
        <v>21202.42</v>
      </c>
      <c r="G228" s="11">
        <f t="shared" si="3"/>
        <v>26.34135493409201</v>
      </c>
    </row>
    <row r="229" spans="1:7" ht="22.5">
      <c r="A229" s="34"/>
      <c r="B229" s="4" t="s">
        <v>411</v>
      </c>
      <c r="C229" s="34"/>
      <c r="D229" s="41" t="s">
        <v>11</v>
      </c>
      <c r="E229" s="42" t="s">
        <v>412</v>
      </c>
      <c r="F229" s="10">
        <f>SUM(F230:F237)</f>
        <v>43963.32000000001</v>
      </c>
      <c r="G229" s="11">
        <f t="shared" si="3"/>
        <v>33.036001713293814</v>
      </c>
    </row>
    <row r="230" spans="1:7" ht="12.75">
      <c r="A230" s="4"/>
      <c r="B230" s="4"/>
      <c r="C230" s="4" t="s">
        <v>371</v>
      </c>
      <c r="D230" s="41" t="s">
        <v>372</v>
      </c>
      <c r="E230" s="42" t="s">
        <v>403</v>
      </c>
      <c r="F230" s="10">
        <v>10080</v>
      </c>
      <c r="G230" s="11">
        <f t="shared" si="3"/>
        <v>43.82608695652174</v>
      </c>
    </row>
    <row r="231" spans="1:7" ht="12.75">
      <c r="A231" s="4"/>
      <c r="B231" s="4"/>
      <c r="C231" s="4" t="s">
        <v>413</v>
      </c>
      <c r="D231" s="41" t="s">
        <v>414</v>
      </c>
      <c r="E231" s="42" t="s">
        <v>811</v>
      </c>
      <c r="F231" s="10">
        <v>11117.45</v>
      </c>
      <c r="G231" s="11">
        <f t="shared" si="3"/>
        <v>51.23248847926267</v>
      </c>
    </row>
    <row r="232" spans="1:7" ht="12.75">
      <c r="A232" s="4"/>
      <c r="B232" s="4"/>
      <c r="C232" s="4" t="s">
        <v>293</v>
      </c>
      <c r="D232" s="41" t="s">
        <v>294</v>
      </c>
      <c r="E232" s="42" t="s">
        <v>415</v>
      </c>
      <c r="F232" s="10">
        <v>70.2</v>
      </c>
      <c r="G232" s="11">
        <f t="shared" si="3"/>
        <v>0.4366486284754618</v>
      </c>
    </row>
    <row r="233" spans="1:7" ht="12.75">
      <c r="A233" s="4"/>
      <c r="B233" s="4"/>
      <c r="C233" s="4" t="s">
        <v>385</v>
      </c>
      <c r="D233" s="41" t="s">
        <v>386</v>
      </c>
      <c r="E233" s="42" t="s">
        <v>416</v>
      </c>
      <c r="F233" s="10"/>
      <c r="G233" s="11">
        <f t="shared" si="3"/>
        <v>0</v>
      </c>
    </row>
    <row r="234" spans="1:7" ht="12.75">
      <c r="A234" s="4"/>
      <c r="B234" s="4"/>
      <c r="C234" s="4" t="s">
        <v>296</v>
      </c>
      <c r="D234" s="41" t="s">
        <v>297</v>
      </c>
      <c r="E234" s="42" t="s">
        <v>417</v>
      </c>
      <c r="F234" s="10"/>
      <c r="G234" s="11">
        <f t="shared" si="3"/>
        <v>0</v>
      </c>
    </row>
    <row r="235" spans="1:7" ht="22.5">
      <c r="A235" s="4"/>
      <c r="B235" s="4"/>
      <c r="C235" s="4" t="s">
        <v>393</v>
      </c>
      <c r="D235" s="41" t="s">
        <v>394</v>
      </c>
      <c r="E235" s="42" t="s">
        <v>418</v>
      </c>
      <c r="F235" s="10">
        <v>3310.83</v>
      </c>
      <c r="G235" s="11">
        <f t="shared" si="3"/>
        <v>42.44653846153846</v>
      </c>
    </row>
    <row r="236" spans="1:7" ht="12.75">
      <c r="A236" s="4"/>
      <c r="B236" s="4"/>
      <c r="C236" s="4" t="s">
        <v>276</v>
      </c>
      <c r="D236" s="41" t="s">
        <v>277</v>
      </c>
      <c r="E236" s="42" t="s">
        <v>150</v>
      </c>
      <c r="F236" s="10">
        <v>19384.84</v>
      </c>
      <c r="G236" s="11">
        <f t="shared" si="3"/>
        <v>48.4621</v>
      </c>
    </row>
    <row r="237" spans="1:7" ht="12.75">
      <c r="A237" s="4"/>
      <c r="B237" s="4"/>
      <c r="C237" s="4" t="s">
        <v>341</v>
      </c>
      <c r="D237" s="41" t="s">
        <v>342</v>
      </c>
      <c r="E237" s="42" t="s">
        <v>419</v>
      </c>
      <c r="F237" s="10"/>
      <c r="G237" s="11">
        <f t="shared" si="3"/>
        <v>0</v>
      </c>
    </row>
    <row r="238" spans="1:7" ht="22.5">
      <c r="A238" s="2" t="s">
        <v>61</v>
      </c>
      <c r="B238" s="2"/>
      <c r="C238" s="2"/>
      <c r="D238" s="39" t="s">
        <v>62</v>
      </c>
      <c r="E238" s="40" t="s">
        <v>63</v>
      </c>
      <c r="F238" s="12">
        <f>F239+F245</f>
        <v>3611.3900000000003</v>
      </c>
      <c r="G238" s="13">
        <f t="shared" si="3"/>
        <v>67.75590994371483</v>
      </c>
    </row>
    <row r="239" spans="1:7" ht="22.5">
      <c r="A239" s="34"/>
      <c r="B239" s="4" t="s">
        <v>64</v>
      </c>
      <c r="C239" s="34"/>
      <c r="D239" s="41" t="s">
        <v>65</v>
      </c>
      <c r="E239" s="42" t="s">
        <v>66</v>
      </c>
      <c r="F239" s="10">
        <f>SUM(F240:F244)</f>
        <v>504</v>
      </c>
      <c r="G239" s="11">
        <f t="shared" si="3"/>
        <v>50</v>
      </c>
    </row>
    <row r="240" spans="1:7" ht="12.75">
      <c r="A240" s="4"/>
      <c r="B240" s="4"/>
      <c r="C240" s="4" t="s">
        <v>284</v>
      </c>
      <c r="D240" s="41" t="s">
        <v>285</v>
      </c>
      <c r="E240" s="42" t="s">
        <v>420</v>
      </c>
      <c r="F240" s="10">
        <v>190</v>
      </c>
      <c r="G240" s="11">
        <f t="shared" si="3"/>
        <v>31.198686371100163</v>
      </c>
    </row>
    <row r="241" spans="1:7" ht="12.75">
      <c r="A241" s="4"/>
      <c r="B241" s="4"/>
      <c r="C241" s="4" t="s">
        <v>287</v>
      </c>
      <c r="D241" s="41" t="s">
        <v>288</v>
      </c>
      <c r="E241" s="42" t="s">
        <v>421</v>
      </c>
      <c r="F241" s="10">
        <v>27</v>
      </c>
      <c r="G241" s="11">
        <f t="shared" si="3"/>
        <v>26.21359223300971</v>
      </c>
    </row>
    <row r="242" spans="1:7" ht="12.75">
      <c r="A242" s="4"/>
      <c r="B242" s="4"/>
      <c r="C242" s="4" t="s">
        <v>290</v>
      </c>
      <c r="D242" s="41" t="s">
        <v>291</v>
      </c>
      <c r="E242" s="42" t="s">
        <v>422</v>
      </c>
      <c r="F242" s="10">
        <v>5</v>
      </c>
      <c r="G242" s="11">
        <f t="shared" si="3"/>
        <v>35.714285714285715</v>
      </c>
    </row>
    <row r="243" spans="1:7" ht="12.75">
      <c r="A243" s="4"/>
      <c r="B243" s="4"/>
      <c r="C243" s="4" t="s">
        <v>293</v>
      </c>
      <c r="D243" s="41" t="s">
        <v>294</v>
      </c>
      <c r="E243" s="42" t="s">
        <v>423</v>
      </c>
      <c r="F243" s="10">
        <v>30</v>
      </c>
      <c r="G243" s="11">
        <f t="shared" si="3"/>
        <v>100</v>
      </c>
    </row>
    <row r="244" spans="1:7" ht="12.75">
      <c r="A244" s="4"/>
      <c r="B244" s="4"/>
      <c r="C244" s="4" t="s">
        <v>296</v>
      </c>
      <c r="D244" s="41" t="s">
        <v>297</v>
      </c>
      <c r="E244" s="42" t="s">
        <v>424</v>
      </c>
      <c r="F244" s="10">
        <v>252</v>
      </c>
      <c r="G244" s="11">
        <f t="shared" si="3"/>
        <v>100</v>
      </c>
    </row>
    <row r="245" spans="1:7" ht="33.75">
      <c r="A245" s="34"/>
      <c r="B245" s="4" t="s">
        <v>67</v>
      </c>
      <c r="C245" s="34"/>
      <c r="D245" s="41" t="s">
        <v>68</v>
      </c>
      <c r="E245" s="42" t="s">
        <v>69</v>
      </c>
      <c r="F245" s="10">
        <f>SUM(F246:F251)</f>
        <v>3107.3900000000003</v>
      </c>
      <c r="G245" s="11">
        <f t="shared" si="3"/>
        <v>71.8970384081444</v>
      </c>
    </row>
    <row r="246" spans="1:7" ht="12.75">
      <c r="A246" s="4"/>
      <c r="B246" s="4"/>
      <c r="C246" s="4" t="s">
        <v>371</v>
      </c>
      <c r="D246" s="41" t="s">
        <v>372</v>
      </c>
      <c r="E246" s="42" t="s">
        <v>425</v>
      </c>
      <c r="F246" s="10">
        <v>2410.52</v>
      </c>
      <c r="G246" s="11">
        <f t="shared" si="3"/>
        <v>97.98861788617886</v>
      </c>
    </row>
    <row r="247" spans="1:7" ht="12.75">
      <c r="A247" s="4"/>
      <c r="B247" s="4"/>
      <c r="C247" s="4" t="s">
        <v>287</v>
      </c>
      <c r="D247" s="41" t="s">
        <v>288</v>
      </c>
      <c r="E247" s="42" t="s">
        <v>426</v>
      </c>
      <c r="F247" s="10">
        <v>73.36</v>
      </c>
      <c r="G247" s="11">
        <f t="shared" si="3"/>
        <v>99.13513513513513</v>
      </c>
    </row>
    <row r="248" spans="1:7" ht="12.75">
      <c r="A248" s="4"/>
      <c r="B248" s="4"/>
      <c r="C248" s="4" t="s">
        <v>290</v>
      </c>
      <c r="D248" s="41" t="s">
        <v>291</v>
      </c>
      <c r="E248" s="42" t="s">
        <v>427</v>
      </c>
      <c r="F248" s="10">
        <v>10.51</v>
      </c>
      <c r="G248" s="11">
        <f t="shared" si="3"/>
        <v>95.54545454545455</v>
      </c>
    </row>
    <row r="249" spans="1:7" ht="12.75">
      <c r="A249" s="4"/>
      <c r="B249" s="4"/>
      <c r="C249" s="4" t="s">
        <v>349</v>
      </c>
      <c r="D249" s="41" t="s">
        <v>350</v>
      </c>
      <c r="E249" s="42" t="s">
        <v>428</v>
      </c>
      <c r="F249" s="10">
        <v>429</v>
      </c>
      <c r="G249" s="11">
        <f t="shared" si="3"/>
        <v>100</v>
      </c>
    </row>
    <row r="250" spans="1:7" ht="12.75">
      <c r="A250" s="4"/>
      <c r="B250" s="4"/>
      <c r="C250" s="4" t="s">
        <v>293</v>
      </c>
      <c r="D250" s="41" t="s">
        <v>294</v>
      </c>
      <c r="E250" s="42" t="s">
        <v>429</v>
      </c>
      <c r="F250" s="10"/>
      <c r="G250" s="11">
        <f t="shared" si="3"/>
        <v>0</v>
      </c>
    </row>
    <row r="251" spans="1:7" ht="12.75">
      <c r="A251" s="4"/>
      <c r="B251" s="4"/>
      <c r="C251" s="4" t="s">
        <v>296</v>
      </c>
      <c r="D251" s="41" t="s">
        <v>297</v>
      </c>
      <c r="E251" s="42" t="s">
        <v>430</v>
      </c>
      <c r="F251" s="10">
        <v>184</v>
      </c>
      <c r="G251" s="11">
        <f t="shared" si="3"/>
        <v>100</v>
      </c>
    </row>
    <row r="252" spans="1:7" ht="12.75">
      <c r="A252" s="2" t="s">
        <v>431</v>
      </c>
      <c r="B252" s="2"/>
      <c r="C252" s="2"/>
      <c r="D252" s="39" t="s">
        <v>432</v>
      </c>
      <c r="E252" s="40" t="s">
        <v>433</v>
      </c>
      <c r="F252" s="12">
        <f>F253+F263</f>
        <v>87862.42000000001</v>
      </c>
      <c r="G252" s="13">
        <f t="shared" si="3"/>
        <v>33.36906629194281</v>
      </c>
    </row>
    <row r="253" spans="1:7" ht="22.5">
      <c r="A253" s="34"/>
      <c r="B253" s="4" t="s">
        <v>434</v>
      </c>
      <c r="C253" s="34"/>
      <c r="D253" s="41" t="s">
        <v>435</v>
      </c>
      <c r="E253" s="42" t="s">
        <v>812</v>
      </c>
      <c r="F253" s="10">
        <f>SUM(F254:F262)</f>
        <v>87551.62000000001</v>
      </c>
      <c r="G253" s="11">
        <f t="shared" si="3"/>
        <v>41.74551679087577</v>
      </c>
    </row>
    <row r="254" spans="1:7" ht="12.75">
      <c r="A254" s="4"/>
      <c r="B254" s="4"/>
      <c r="C254" s="4" t="s">
        <v>371</v>
      </c>
      <c r="D254" s="41" t="s">
        <v>372</v>
      </c>
      <c r="E254" s="42" t="s">
        <v>436</v>
      </c>
      <c r="F254" s="10">
        <v>13018.74</v>
      </c>
      <c r="G254" s="11">
        <f t="shared" si="3"/>
        <v>68.51968421052632</v>
      </c>
    </row>
    <row r="255" spans="1:7" ht="12.75">
      <c r="A255" s="4"/>
      <c r="B255" s="4"/>
      <c r="C255" s="4" t="s">
        <v>349</v>
      </c>
      <c r="D255" s="41" t="s">
        <v>350</v>
      </c>
      <c r="E255" s="42" t="s">
        <v>121</v>
      </c>
      <c r="F255" s="10">
        <v>9689</v>
      </c>
      <c r="G255" s="11">
        <f t="shared" si="3"/>
        <v>48.445</v>
      </c>
    </row>
    <row r="256" spans="1:7" ht="12.75">
      <c r="A256" s="4"/>
      <c r="B256" s="4"/>
      <c r="C256" s="4" t="s">
        <v>293</v>
      </c>
      <c r="D256" s="41" t="s">
        <v>294</v>
      </c>
      <c r="E256" s="42" t="s">
        <v>437</v>
      </c>
      <c r="F256" s="10">
        <v>18332.54</v>
      </c>
      <c r="G256" s="11">
        <f t="shared" si="3"/>
        <v>31.837828450356888</v>
      </c>
    </row>
    <row r="257" spans="1:7" ht="12.75">
      <c r="A257" s="4"/>
      <c r="B257" s="4"/>
      <c r="C257" s="4" t="s">
        <v>385</v>
      </c>
      <c r="D257" s="41" t="s">
        <v>386</v>
      </c>
      <c r="E257" s="42" t="s">
        <v>438</v>
      </c>
      <c r="F257" s="10">
        <v>17269.83</v>
      </c>
      <c r="G257" s="11">
        <f t="shared" si="3"/>
        <v>51.09417159763314</v>
      </c>
    </row>
    <row r="258" spans="1:7" ht="12.75">
      <c r="A258" s="4"/>
      <c r="B258" s="4"/>
      <c r="C258" s="4" t="s">
        <v>314</v>
      </c>
      <c r="D258" s="41" t="s">
        <v>315</v>
      </c>
      <c r="E258" s="42" t="s">
        <v>439</v>
      </c>
      <c r="F258" s="10">
        <v>2300</v>
      </c>
      <c r="G258" s="11">
        <f t="shared" si="3"/>
        <v>21.296296296296298</v>
      </c>
    </row>
    <row r="259" spans="1:7" ht="12.75">
      <c r="A259" s="4"/>
      <c r="B259" s="4"/>
      <c r="C259" s="4" t="s">
        <v>296</v>
      </c>
      <c r="D259" s="41" t="s">
        <v>297</v>
      </c>
      <c r="E259" s="42" t="s">
        <v>440</v>
      </c>
      <c r="F259" s="10">
        <v>6727.91</v>
      </c>
      <c r="G259" s="11">
        <f t="shared" si="3"/>
        <v>41.53030864197531</v>
      </c>
    </row>
    <row r="260" spans="1:7" ht="22.5">
      <c r="A260" s="4"/>
      <c r="B260" s="4"/>
      <c r="C260" s="4" t="s">
        <v>393</v>
      </c>
      <c r="D260" s="41" t="s">
        <v>394</v>
      </c>
      <c r="E260" s="42" t="s">
        <v>441</v>
      </c>
      <c r="F260" s="10">
        <v>380.8</v>
      </c>
      <c r="G260" s="11">
        <f t="shared" si="3"/>
        <v>34.61818181818182</v>
      </c>
    </row>
    <row r="261" spans="1:7" ht="12.75">
      <c r="A261" s="4"/>
      <c r="B261" s="4"/>
      <c r="C261" s="4" t="s">
        <v>276</v>
      </c>
      <c r="D261" s="41" t="s">
        <v>277</v>
      </c>
      <c r="E261" s="42" t="s">
        <v>813</v>
      </c>
      <c r="F261" s="10">
        <v>14395</v>
      </c>
      <c r="G261" s="11">
        <f t="shared" si="3"/>
        <v>58.6306614532421</v>
      </c>
    </row>
    <row r="262" spans="1:7" ht="12.75">
      <c r="A262" s="4"/>
      <c r="B262" s="4"/>
      <c r="C262" s="4" t="s">
        <v>341</v>
      </c>
      <c r="D262" s="41" t="s">
        <v>342</v>
      </c>
      <c r="E262" s="42" t="s">
        <v>442</v>
      </c>
      <c r="F262" s="10">
        <v>5437.8</v>
      </c>
      <c r="G262" s="11">
        <f aca="true" t="shared" si="4" ref="G262:G325">F262*100/E262</f>
        <v>20.370869858395146</v>
      </c>
    </row>
    <row r="263" spans="1:7" ht="22.5">
      <c r="A263" s="34"/>
      <c r="B263" s="4" t="s">
        <v>443</v>
      </c>
      <c r="C263" s="34"/>
      <c r="D263" s="41" t="s">
        <v>444</v>
      </c>
      <c r="E263" s="42" t="s">
        <v>814</v>
      </c>
      <c r="F263" s="10">
        <f>SUM(F264:F265)</f>
        <v>310.8</v>
      </c>
      <c r="G263" s="11">
        <f t="shared" si="4"/>
        <v>0.5800888424353279</v>
      </c>
    </row>
    <row r="264" spans="1:7" ht="22.5">
      <c r="A264" s="4"/>
      <c r="B264" s="4"/>
      <c r="C264" s="4" t="s">
        <v>393</v>
      </c>
      <c r="D264" s="41" t="s">
        <v>394</v>
      </c>
      <c r="E264" s="42" t="s">
        <v>815</v>
      </c>
      <c r="F264" s="10">
        <v>310.8</v>
      </c>
      <c r="G264" s="11">
        <f t="shared" si="4"/>
        <v>53.77162629757785</v>
      </c>
    </row>
    <row r="265" spans="1:7" ht="12.75">
      <c r="A265" s="4"/>
      <c r="B265" s="4"/>
      <c r="C265" s="4" t="s">
        <v>445</v>
      </c>
      <c r="D265" s="41" t="s">
        <v>446</v>
      </c>
      <c r="E265" s="42" t="s">
        <v>447</v>
      </c>
      <c r="F265" s="10"/>
      <c r="G265" s="11">
        <f t="shared" si="4"/>
        <v>0</v>
      </c>
    </row>
    <row r="266" spans="1:7" ht="12.75">
      <c r="A266" s="2" t="s">
        <v>448</v>
      </c>
      <c r="B266" s="2"/>
      <c r="C266" s="2"/>
      <c r="D266" s="39" t="s">
        <v>449</v>
      </c>
      <c r="E266" s="40" t="s">
        <v>450</v>
      </c>
      <c r="F266" s="12">
        <f>F267</f>
        <v>167370.07</v>
      </c>
      <c r="G266" s="13">
        <f t="shared" si="4"/>
        <v>36.784630769230766</v>
      </c>
    </row>
    <row r="267" spans="1:7" ht="22.5">
      <c r="A267" s="34"/>
      <c r="B267" s="4" t="s">
        <v>451</v>
      </c>
      <c r="C267" s="34"/>
      <c r="D267" s="41" t="s">
        <v>452</v>
      </c>
      <c r="E267" s="42" t="s">
        <v>450</v>
      </c>
      <c r="F267" s="10">
        <f>F268</f>
        <v>167370.07</v>
      </c>
      <c r="G267" s="11">
        <f t="shared" si="4"/>
        <v>36.784630769230766</v>
      </c>
    </row>
    <row r="268" spans="1:7" ht="33.75">
      <c r="A268" s="4"/>
      <c r="B268" s="4"/>
      <c r="C268" s="4" t="s">
        <v>453</v>
      </c>
      <c r="D268" s="41" t="s">
        <v>454</v>
      </c>
      <c r="E268" s="42" t="s">
        <v>450</v>
      </c>
      <c r="F268" s="10">
        <v>167370.07</v>
      </c>
      <c r="G268" s="11">
        <f t="shared" si="4"/>
        <v>36.784630769230766</v>
      </c>
    </row>
    <row r="269" spans="1:7" ht="12.75">
      <c r="A269" s="2" t="s">
        <v>136</v>
      </c>
      <c r="B269" s="2"/>
      <c r="C269" s="2"/>
      <c r="D269" s="39" t="s">
        <v>137</v>
      </c>
      <c r="E269" s="40" t="s">
        <v>455</v>
      </c>
      <c r="F269" s="12">
        <f>F270</f>
        <v>0</v>
      </c>
      <c r="G269" s="13">
        <f t="shared" si="4"/>
        <v>0</v>
      </c>
    </row>
    <row r="270" spans="1:7" ht="22.5">
      <c r="A270" s="34"/>
      <c r="B270" s="4" t="s">
        <v>456</v>
      </c>
      <c r="C270" s="34"/>
      <c r="D270" s="41" t="s">
        <v>457</v>
      </c>
      <c r="E270" s="42" t="s">
        <v>455</v>
      </c>
      <c r="F270" s="10">
        <f>F271</f>
        <v>0</v>
      </c>
      <c r="G270" s="11">
        <f t="shared" si="4"/>
        <v>0</v>
      </c>
    </row>
    <row r="271" spans="1:7" ht="12.75">
      <c r="A271" s="4"/>
      <c r="B271" s="4"/>
      <c r="C271" s="4" t="s">
        <v>445</v>
      </c>
      <c r="D271" s="41" t="s">
        <v>446</v>
      </c>
      <c r="E271" s="42" t="s">
        <v>455</v>
      </c>
      <c r="F271" s="10"/>
      <c r="G271" s="11">
        <f t="shared" si="4"/>
        <v>0</v>
      </c>
    </row>
    <row r="272" spans="1:7" ht="12.75">
      <c r="A272" s="2" t="s">
        <v>161</v>
      </c>
      <c r="B272" s="2"/>
      <c r="C272" s="2"/>
      <c r="D272" s="39" t="s">
        <v>162</v>
      </c>
      <c r="E272" s="40" t="s">
        <v>458</v>
      </c>
      <c r="F272" s="12">
        <f>F273+F295+F298+F323+F325+F345+F349+F355+F370</f>
        <v>4966393.859999999</v>
      </c>
      <c r="G272" s="13">
        <f t="shared" si="4"/>
        <v>51.05503514252847</v>
      </c>
    </row>
    <row r="273" spans="1:7" ht="22.5">
      <c r="A273" s="34"/>
      <c r="B273" s="4" t="s">
        <v>164</v>
      </c>
      <c r="C273" s="34"/>
      <c r="D273" s="41" t="s">
        <v>165</v>
      </c>
      <c r="E273" s="42" t="s">
        <v>459</v>
      </c>
      <c r="F273" s="10">
        <f>SUM(F274:F294)</f>
        <v>2120124.1900000004</v>
      </c>
      <c r="G273" s="11">
        <f t="shared" si="4"/>
        <v>53.07065042032247</v>
      </c>
    </row>
    <row r="274" spans="1:7" ht="33.75">
      <c r="A274" s="4"/>
      <c r="B274" s="4"/>
      <c r="C274" s="4" t="s">
        <v>460</v>
      </c>
      <c r="D274" s="41" t="s">
        <v>461</v>
      </c>
      <c r="E274" s="42" t="s">
        <v>462</v>
      </c>
      <c r="F274" s="10">
        <v>304341.11</v>
      </c>
      <c r="G274" s="11">
        <f t="shared" si="4"/>
        <v>52.64907033228614</v>
      </c>
    </row>
    <row r="275" spans="1:7" ht="12.75">
      <c r="A275" s="4"/>
      <c r="B275" s="4"/>
      <c r="C275" s="4" t="s">
        <v>375</v>
      </c>
      <c r="D275" s="41" t="s">
        <v>376</v>
      </c>
      <c r="E275" s="42" t="s">
        <v>463</v>
      </c>
      <c r="F275" s="10">
        <v>91034.75</v>
      </c>
      <c r="G275" s="11">
        <f t="shared" si="4"/>
        <v>49.40398662802687</v>
      </c>
    </row>
    <row r="276" spans="1:7" ht="12.75">
      <c r="A276" s="4"/>
      <c r="B276" s="4"/>
      <c r="C276" s="4" t="s">
        <v>284</v>
      </c>
      <c r="D276" s="41" t="s">
        <v>285</v>
      </c>
      <c r="E276" s="42" t="s">
        <v>464</v>
      </c>
      <c r="F276" s="10">
        <v>1027080.4</v>
      </c>
      <c r="G276" s="11">
        <f t="shared" si="4"/>
        <v>48.021945292931974</v>
      </c>
    </row>
    <row r="277" spans="1:7" ht="12.75">
      <c r="A277" s="4"/>
      <c r="B277" s="4"/>
      <c r="C277" s="4" t="s">
        <v>379</v>
      </c>
      <c r="D277" s="41" t="s">
        <v>380</v>
      </c>
      <c r="E277" s="42" t="s">
        <v>465</v>
      </c>
      <c r="F277" s="10">
        <v>165097.47</v>
      </c>
      <c r="G277" s="11">
        <f t="shared" si="4"/>
        <v>99.7796895964028</v>
      </c>
    </row>
    <row r="278" spans="1:7" ht="12.75">
      <c r="A278" s="4"/>
      <c r="B278" s="4"/>
      <c r="C278" s="4" t="s">
        <v>287</v>
      </c>
      <c r="D278" s="41" t="s">
        <v>288</v>
      </c>
      <c r="E278" s="42" t="s">
        <v>466</v>
      </c>
      <c r="F278" s="10">
        <v>218659.59</v>
      </c>
      <c r="G278" s="11">
        <f t="shared" si="4"/>
        <v>51.53237335470111</v>
      </c>
    </row>
    <row r="279" spans="1:7" ht="12.75">
      <c r="A279" s="4"/>
      <c r="B279" s="4"/>
      <c r="C279" s="4" t="s">
        <v>290</v>
      </c>
      <c r="D279" s="41" t="s">
        <v>291</v>
      </c>
      <c r="E279" s="42" t="s">
        <v>467</v>
      </c>
      <c r="F279" s="10">
        <v>24023.3</v>
      </c>
      <c r="G279" s="11">
        <f t="shared" si="4"/>
        <v>39.723692043124544</v>
      </c>
    </row>
    <row r="280" spans="1:7" ht="22.5">
      <c r="A280" s="4"/>
      <c r="B280" s="4"/>
      <c r="C280" s="4" t="s">
        <v>468</v>
      </c>
      <c r="D280" s="41" t="s">
        <v>469</v>
      </c>
      <c r="E280" s="42" t="s">
        <v>470</v>
      </c>
      <c r="F280" s="10">
        <v>438.75</v>
      </c>
      <c r="G280" s="11">
        <f t="shared" si="4"/>
        <v>6.394840402273721</v>
      </c>
    </row>
    <row r="281" spans="1:7" ht="12.75">
      <c r="A281" s="4"/>
      <c r="B281" s="4"/>
      <c r="C281" s="4" t="s">
        <v>349</v>
      </c>
      <c r="D281" s="41" t="s">
        <v>350</v>
      </c>
      <c r="E281" s="42" t="s">
        <v>471</v>
      </c>
      <c r="F281" s="10"/>
      <c r="G281" s="11">
        <f t="shared" si="4"/>
        <v>0</v>
      </c>
    </row>
    <row r="282" spans="1:7" ht="12.75">
      <c r="A282" s="4"/>
      <c r="B282" s="4"/>
      <c r="C282" s="4" t="s">
        <v>293</v>
      </c>
      <c r="D282" s="41" t="s">
        <v>294</v>
      </c>
      <c r="E282" s="42" t="s">
        <v>472</v>
      </c>
      <c r="F282" s="10">
        <v>45703.03</v>
      </c>
      <c r="G282" s="11">
        <f t="shared" si="4"/>
        <v>71.47017061003643</v>
      </c>
    </row>
    <row r="283" spans="1:7" ht="12.75">
      <c r="A283" s="4"/>
      <c r="B283" s="4"/>
      <c r="C283" s="4" t="s">
        <v>473</v>
      </c>
      <c r="D283" s="41" t="s">
        <v>474</v>
      </c>
      <c r="E283" s="42" t="s">
        <v>475</v>
      </c>
      <c r="F283" s="10">
        <v>3535.97</v>
      </c>
      <c r="G283" s="11">
        <f t="shared" si="4"/>
        <v>39.60096315376862</v>
      </c>
    </row>
    <row r="284" spans="1:7" ht="12.75">
      <c r="A284" s="4"/>
      <c r="B284" s="4"/>
      <c r="C284" s="4" t="s">
        <v>385</v>
      </c>
      <c r="D284" s="41" t="s">
        <v>386</v>
      </c>
      <c r="E284" s="42" t="s">
        <v>476</v>
      </c>
      <c r="F284" s="10">
        <v>76236.89</v>
      </c>
      <c r="G284" s="11">
        <f t="shared" si="4"/>
        <v>72.2473891700309</v>
      </c>
    </row>
    <row r="285" spans="1:7" ht="12.75">
      <c r="A285" s="4"/>
      <c r="B285" s="4"/>
      <c r="C285" s="4" t="s">
        <v>314</v>
      </c>
      <c r="D285" s="41" t="s">
        <v>315</v>
      </c>
      <c r="E285" s="42" t="s">
        <v>477</v>
      </c>
      <c r="F285" s="10">
        <v>2950.46</v>
      </c>
      <c r="G285" s="11">
        <f t="shared" si="4"/>
        <v>17.443892633321507</v>
      </c>
    </row>
    <row r="286" spans="1:7" ht="12.75">
      <c r="A286" s="4"/>
      <c r="B286" s="4"/>
      <c r="C286" s="4" t="s">
        <v>388</v>
      </c>
      <c r="D286" s="41" t="s">
        <v>389</v>
      </c>
      <c r="E286" s="42" t="s">
        <v>478</v>
      </c>
      <c r="F286" s="10">
        <v>3187.25</v>
      </c>
      <c r="G286" s="11">
        <f t="shared" si="4"/>
        <v>75.65274151436032</v>
      </c>
    </row>
    <row r="287" spans="1:7" ht="12.75">
      <c r="A287" s="4"/>
      <c r="B287" s="4"/>
      <c r="C287" s="4" t="s">
        <v>296</v>
      </c>
      <c r="D287" s="41" t="s">
        <v>297</v>
      </c>
      <c r="E287" s="42" t="s">
        <v>479</v>
      </c>
      <c r="F287" s="10">
        <v>32700.35</v>
      </c>
      <c r="G287" s="11">
        <f t="shared" si="4"/>
        <v>52.127064337180386</v>
      </c>
    </row>
    <row r="288" spans="1:7" ht="12.75">
      <c r="A288" s="4"/>
      <c r="B288" s="4"/>
      <c r="C288" s="4" t="s">
        <v>390</v>
      </c>
      <c r="D288" s="41" t="s">
        <v>391</v>
      </c>
      <c r="E288" s="42" t="s">
        <v>480</v>
      </c>
      <c r="F288" s="10">
        <v>924.1</v>
      </c>
      <c r="G288" s="11">
        <f t="shared" si="4"/>
        <v>50.91460055096419</v>
      </c>
    </row>
    <row r="289" spans="1:7" ht="22.5">
      <c r="A289" s="4"/>
      <c r="B289" s="4"/>
      <c r="C289" s="4" t="s">
        <v>393</v>
      </c>
      <c r="D289" s="41" t="s">
        <v>394</v>
      </c>
      <c r="E289" s="42" t="s">
        <v>481</v>
      </c>
      <c r="F289" s="10">
        <v>742.1</v>
      </c>
      <c r="G289" s="11">
        <f t="shared" si="4"/>
        <v>42.2367672168469</v>
      </c>
    </row>
    <row r="290" spans="1:7" ht="22.5">
      <c r="A290" s="4"/>
      <c r="B290" s="4"/>
      <c r="C290" s="4" t="s">
        <v>395</v>
      </c>
      <c r="D290" s="41" t="s">
        <v>396</v>
      </c>
      <c r="E290" s="42" t="s">
        <v>482</v>
      </c>
      <c r="F290" s="10">
        <v>1224.21</v>
      </c>
      <c r="G290" s="11">
        <f t="shared" si="4"/>
        <v>47.3399071925754</v>
      </c>
    </row>
    <row r="291" spans="1:7" ht="12.75">
      <c r="A291" s="4"/>
      <c r="B291" s="4"/>
      <c r="C291" s="4" t="s">
        <v>365</v>
      </c>
      <c r="D291" s="41" t="s">
        <v>366</v>
      </c>
      <c r="E291" s="42" t="s">
        <v>483</v>
      </c>
      <c r="F291" s="10">
        <v>2221.29</v>
      </c>
      <c r="G291" s="11">
        <f t="shared" si="4"/>
        <v>52.03302881236824</v>
      </c>
    </row>
    <row r="292" spans="1:7" ht="12.75">
      <c r="A292" s="4"/>
      <c r="B292" s="4"/>
      <c r="C292" s="4" t="s">
        <v>276</v>
      </c>
      <c r="D292" s="41" t="s">
        <v>277</v>
      </c>
      <c r="E292" s="42" t="s">
        <v>484</v>
      </c>
      <c r="F292" s="10">
        <v>19790.92</v>
      </c>
      <c r="G292" s="11">
        <f t="shared" si="4"/>
        <v>76.43347622909666</v>
      </c>
    </row>
    <row r="293" spans="1:7" ht="12.75">
      <c r="A293" s="4"/>
      <c r="B293" s="4"/>
      <c r="C293" s="4" t="s">
        <v>401</v>
      </c>
      <c r="D293" s="41" t="s">
        <v>402</v>
      </c>
      <c r="E293" s="42" t="s">
        <v>485</v>
      </c>
      <c r="F293" s="10">
        <v>99676</v>
      </c>
      <c r="G293" s="11">
        <f t="shared" si="4"/>
        <v>75.0013167894416</v>
      </c>
    </row>
    <row r="294" spans="1:7" ht="22.5">
      <c r="A294" s="4"/>
      <c r="B294" s="4"/>
      <c r="C294" s="4" t="s">
        <v>404</v>
      </c>
      <c r="D294" s="41" t="s">
        <v>405</v>
      </c>
      <c r="E294" s="42" t="s">
        <v>486</v>
      </c>
      <c r="F294" s="10">
        <v>556.25</v>
      </c>
      <c r="G294" s="11">
        <f t="shared" si="4"/>
        <v>52.083333333333336</v>
      </c>
    </row>
    <row r="295" spans="1:7" ht="22.5">
      <c r="A295" s="34"/>
      <c r="B295" s="4" t="s">
        <v>487</v>
      </c>
      <c r="C295" s="34"/>
      <c r="D295" s="41" t="s">
        <v>488</v>
      </c>
      <c r="E295" s="42" t="s">
        <v>489</v>
      </c>
      <c r="F295" s="10">
        <f>SUM(F296:F297)</f>
        <v>35504.55</v>
      </c>
      <c r="G295" s="11">
        <f t="shared" si="4"/>
        <v>44.719437237070814</v>
      </c>
    </row>
    <row r="296" spans="1:7" ht="33.75">
      <c r="A296" s="4"/>
      <c r="B296" s="4"/>
      <c r="C296" s="4" t="s">
        <v>176</v>
      </c>
      <c r="D296" s="41" t="s">
        <v>305</v>
      </c>
      <c r="E296" s="42" t="s">
        <v>490</v>
      </c>
      <c r="F296" s="10">
        <v>3951.99</v>
      </c>
      <c r="G296" s="11">
        <f t="shared" si="4"/>
        <v>49.399875</v>
      </c>
    </row>
    <row r="297" spans="1:7" ht="33.75">
      <c r="A297" s="4"/>
      <c r="B297" s="4"/>
      <c r="C297" s="4" t="s">
        <v>460</v>
      </c>
      <c r="D297" s="41" t="s">
        <v>461</v>
      </c>
      <c r="E297" s="42" t="s">
        <v>491</v>
      </c>
      <c r="F297" s="10">
        <v>31552.56</v>
      </c>
      <c r="G297" s="11">
        <f t="shared" si="4"/>
        <v>44.194974367593915</v>
      </c>
    </row>
    <row r="298" spans="1:7" ht="22.5">
      <c r="A298" s="34"/>
      <c r="B298" s="4" t="s">
        <v>169</v>
      </c>
      <c r="C298" s="34"/>
      <c r="D298" s="41" t="s">
        <v>170</v>
      </c>
      <c r="E298" s="42" t="s">
        <v>492</v>
      </c>
      <c r="F298" s="10">
        <f>SUM(F299:F323)</f>
        <v>1419996.3700000003</v>
      </c>
      <c r="G298" s="11">
        <f t="shared" si="4"/>
        <v>50.26272499706211</v>
      </c>
    </row>
    <row r="299" spans="1:7" ht="33.75">
      <c r="A299" s="4"/>
      <c r="B299" s="4"/>
      <c r="C299" s="4" t="s">
        <v>176</v>
      </c>
      <c r="D299" s="41" t="s">
        <v>305</v>
      </c>
      <c r="E299" s="42" t="s">
        <v>493</v>
      </c>
      <c r="F299" s="10">
        <v>131511.97</v>
      </c>
      <c r="G299" s="11">
        <f t="shared" si="4"/>
        <v>54.95694525699958</v>
      </c>
    </row>
    <row r="300" spans="1:7" ht="22.5">
      <c r="A300" s="4"/>
      <c r="B300" s="4"/>
      <c r="C300" s="4" t="s">
        <v>494</v>
      </c>
      <c r="D300" s="41" t="s">
        <v>495</v>
      </c>
      <c r="E300" s="42" t="s">
        <v>496</v>
      </c>
      <c r="F300" s="10">
        <v>575685.9</v>
      </c>
      <c r="G300" s="11">
        <f t="shared" si="4"/>
        <v>48.67556438657309</v>
      </c>
    </row>
    <row r="301" spans="1:7" ht="33.75">
      <c r="A301" s="4"/>
      <c r="B301" s="4"/>
      <c r="C301" s="4" t="s">
        <v>460</v>
      </c>
      <c r="D301" s="41" t="s">
        <v>461</v>
      </c>
      <c r="E301" s="42" t="s">
        <v>497</v>
      </c>
      <c r="F301" s="10">
        <v>42070.08</v>
      </c>
      <c r="G301" s="11">
        <f t="shared" si="4"/>
        <v>46.431891927686905</v>
      </c>
    </row>
    <row r="302" spans="1:7" ht="12.75">
      <c r="A302" s="4"/>
      <c r="B302" s="4"/>
      <c r="C302" s="4" t="s">
        <v>375</v>
      </c>
      <c r="D302" s="41" t="s">
        <v>376</v>
      </c>
      <c r="E302" s="42" t="s">
        <v>498</v>
      </c>
      <c r="F302" s="10">
        <v>32732.52</v>
      </c>
      <c r="G302" s="11">
        <f t="shared" si="4"/>
        <v>49.599236294208566</v>
      </c>
    </row>
    <row r="303" spans="1:7" ht="12.75">
      <c r="A303" s="4"/>
      <c r="B303" s="4"/>
      <c r="C303" s="4" t="s">
        <v>284</v>
      </c>
      <c r="D303" s="41" t="s">
        <v>285</v>
      </c>
      <c r="E303" s="42" t="s">
        <v>499</v>
      </c>
      <c r="F303" s="10">
        <v>381115.28</v>
      </c>
      <c r="G303" s="11">
        <f t="shared" si="4"/>
        <v>51.097085933781585</v>
      </c>
    </row>
    <row r="304" spans="1:7" ht="12.75">
      <c r="A304" s="4"/>
      <c r="B304" s="4"/>
      <c r="C304" s="4" t="s">
        <v>379</v>
      </c>
      <c r="D304" s="41" t="s">
        <v>380</v>
      </c>
      <c r="E304" s="42" t="s">
        <v>500</v>
      </c>
      <c r="F304" s="10">
        <v>51565.86</v>
      </c>
      <c r="G304" s="11">
        <f t="shared" si="4"/>
        <v>89.10329693115843</v>
      </c>
    </row>
    <row r="305" spans="1:7" ht="12.75">
      <c r="A305" s="4"/>
      <c r="B305" s="4"/>
      <c r="C305" s="4" t="s">
        <v>287</v>
      </c>
      <c r="D305" s="41" t="s">
        <v>288</v>
      </c>
      <c r="E305" s="42" t="s">
        <v>501</v>
      </c>
      <c r="F305" s="10">
        <v>78720.34</v>
      </c>
      <c r="G305" s="11">
        <f t="shared" si="4"/>
        <v>52.79913343259957</v>
      </c>
    </row>
    <row r="306" spans="1:7" ht="12.75">
      <c r="A306" s="4"/>
      <c r="B306" s="4"/>
      <c r="C306" s="4" t="s">
        <v>290</v>
      </c>
      <c r="D306" s="41" t="s">
        <v>291</v>
      </c>
      <c r="E306" s="42" t="s">
        <v>502</v>
      </c>
      <c r="F306" s="10">
        <v>10019.69</v>
      </c>
      <c r="G306" s="11">
        <f t="shared" si="4"/>
        <v>47.28499292118924</v>
      </c>
    </row>
    <row r="307" spans="1:7" ht="22.5">
      <c r="A307" s="4"/>
      <c r="B307" s="4"/>
      <c r="C307" s="4" t="s">
        <v>468</v>
      </c>
      <c r="D307" s="41" t="s">
        <v>469</v>
      </c>
      <c r="E307" s="42" t="s">
        <v>503</v>
      </c>
      <c r="F307" s="10">
        <v>146.25</v>
      </c>
      <c r="G307" s="11">
        <f t="shared" si="4"/>
        <v>3.990450204638472</v>
      </c>
    </row>
    <row r="308" spans="1:7" ht="12.75">
      <c r="A308" s="4"/>
      <c r="B308" s="4"/>
      <c r="C308" s="4" t="s">
        <v>349</v>
      </c>
      <c r="D308" s="41" t="s">
        <v>350</v>
      </c>
      <c r="E308" s="42" t="s">
        <v>504</v>
      </c>
      <c r="F308" s="10"/>
      <c r="G308" s="11">
        <f t="shared" si="4"/>
        <v>0</v>
      </c>
    </row>
    <row r="309" spans="1:7" ht="12.75">
      <c r="A309" s="4"/>
      <c r="B309" s="4"/>
      <c r="C309" s="4" t="s">
        <v>293</v>
      </c>
      <c r="D309" s="41" t="s">
        <v>294</v>
      </c>
      <c r="E309" s="42" t="s">
        <v>505</v>
      </c>
      <c r="F309" s="10">
        <v>18573.31</v>
      </c>
      <c r="G309" s="11">
        <f t="shared" si="4"/>
        <v>57.33210890233363</v>
      </c>
    </row>
    <row r="310" spans="1:7" ht="12.75">
      <c r="A310" s="4"/>
      <c r="B310" s="4"/>
      <c r="C310" s="4" t="s">
        <v>473</v>
      </c>
      <c r="D310" s="41" t="s">
        <v>474</v>
      </c>
      <c r="E310" s="42" t="s">
        <v>506</v>
      </c>
      <c r="F310" s="10">
        <v>1532.82</v>
      </c>
      <c r="G310" s="11">
        <f t="shared" si="4"/>
        <v>24.342067651262507</v>
      </c>
    </row>
    <row r="311" spans="1:7" ht="12.75">
      <c r="A311" s="4"/>
      <c r="B311" s="4"/>
      <c r="C311" s="4" t="s">
        <v>385</v>
      </c>
      <c r="D311" s="41" t="s">
        <v>386</v>
      </c>
      <c r="E311" s="42" t="s">
        <v>507</v>
      </c>
      <c r="F311" s="10">
        <v>32460.82</v>
      </c>
      <c r="G311" s="11">
        <f t="shared" si="4"/>
        <v>52.806721868848726</v>
      </c>
    </row>
    <row r="312" spans="1:7" ht="12.75">
      <c r="A312" s="4"/>
      <c r="B312" s="4"/>
      <c r="C312" s="4" t="s">
        <v>314</v>
      </c>
      <c r="D312" s="41" t="s">
        <v>315</v>
      </c>
      <c r="E312" s="42" t="s">
        <v>508</v>
      </c>
      <c r="F312" s="10">
        <v>983.49</v>
      </c>
      <c r="G312" s="11">
        <f t="shared" si="4"/>
        <v>7.770324721497985</v>
      </c>
    </row>
    <row r="313" spans="1:7" ht="12.75">
      <c r="A313" s="4"/>
      <c r="B313" s="4"/>
      <c r="C313" s="4" t="s">
        <v>388</v>
      </c>
      <c r="D313" s="41" t="s">
        <v>389</v>
      </c>
      <c r="E313" s="42" t="s">
        <v>509</v>
      </c>
      <c r="F313" s="10">
        <v>1295</v>
      </c>
      <c r="G313" s="11">
        <f t="shared" si="4"/>
        <v>57.427937915742795</v>
      </c>
    </row>
    <row r="314" spans="1:7" ht="12.75">
      <c r="A314" s="4"/>
      <c r="B314" s="4"/>
      <c r="C314" s="4" t="s">
        <v>296</v>
      </c>
      <c r="D314" s="41" t="s">
        <v>297</v>
      </c>
      <c r="E314" s="42" t="s">
        <v>510</v>
      </c>
      <c r="F314" s="10">
        <v>15308.15</v>
      </c>
      <c r="G314" s="11">
        <f t="shared" si="4"/>
        <v>44.36759122395154</v>
      </c>
    </row>
    <row r="315" spans="1:7" ht="12.75">
      <c r="A315" s="4"/>
      <c r="B315" s="4"/>
      <c r="C315" s="4" t="s">
        <v>390</v>
      </c>
      <c r="D315" s="41" t="s">
        <v>391</v>
      </c>
      <c r="E315" s="42" t="s">
        <v>511</v>
      </c>
      <c r="F315" s="10">
        <v>321.97</v>
      </c>
      <c r="G315" s="11">
        <f t="shared" si="4"/>
        <v>37.351508120649655</v>
      </c>
    </row>
    <row r="316" spans="1:7" ht="22.5">
      <c r="A316" s="4"/>
      <c r="B316" s="4"/>
      <c r="C316" s="4" t="s">
        <v>393</v>
      </c>
      <c r="D316" s="41" t="s">
        <v>394</v>
      </c>
      <c r="E316" s="42" t="s">
        <v>512</v>
      </c>
      <c r="F316" s="10">
        <v>314.82</v>
      </c>
      <c r="G316" s="11">
        <f t="shared" si="4"/>
        <v>26.256880733944953</v>
      </c>
    </row>
    <row r="317" spans="1:7" ht="22.5">
      <c r="A317" s="4"/>
      <c r="B317" s="4"/>
      <c r="C317" s="4" t="s">
        <v>395</v>
      </c>
      <c r="D317" s="41" t="s">
        <v>396</v>
      </c>
      <c r="E317" s="42" t="s">
        <v>513</v>
      </c>
      <c r="F317" s="10">
        <v>467.62</v>
      </c>
      <c r="G317" s="11">
        <f t="shared" si="4"/>
        <v>32.97743300423131</v>
      </c>
    </row>
    <row r="318" spans="1:7" ht="12.75">
      <c r="A318" s="4"/>
      <c r="B318" s="4"/>
      <c r="C318" s="4" t="s">
        <v>365</v>
      </c>
      <c r="D318" s="41" t="s">
        <v>366</v>
      </c>
      <c r="E318" s="42" t="s">
        <v>514</v>
      </c>
      <c r="F318" s="10">
        <v>203.98</v>
      </c>
      <c r="G318" s="11">
        <f t="shared" si="4"/>
        <v>14.067586206896552</v>
      </c>
    </row>
    <row r="319" spans="1:7" ht="12.75">
      <c r="A319" s="4"/>
      <c r="B319" s="4"/>
      <c r="C319" s="4" t="s">
        <v>276</v>
      </c>
      <c r="D319" s="41" t="s">
        <v>277</v>
      </c>
      <c r="E319" s="42" t="s">
        <v>515</v>
      </c>
      <c r="F319" s="10">
        <v>2006.1</v>
      </c>
      <c r="G319" s="11">
        <f t="shared" si="4"/>
        <v>37.218923933209645</v>
      </c>
    </row>
    <row r="320" spans="1:7" ht="12.75">
      <c r="A320" s="4"/>
      <c r="B320" s="4"/>
      <c r="C320" s="4" t="s">
        <v>401</v>
      </c>
      <c r="D320" s="41" t="s">
        <v>402</v>
      </c>
      <c r="E320" s="42" t="s">
        <v>516</v>
      </c>
      <c r="F320" s="10">
        <v>36732</v>
      </c>
      <c r="G320" s="11">
        <f t="shared" si="4"/>
        <v>75.00153139356814</v>
      </c>
    </row>
    <row r="321" spans="1:7" ht="22.5">
      <c r="A321" s="4"/>
      <c r="B321" s="4"/>
      <c r="C321" s="4" t="s">
        <v>404</v>
      </c>
      <c r="D321" s="41" t="s">
        <v>405</v>
      </c>
      <c r="E321" s="42" t="s">
        <v>517</v>
      </c>
      <c r="F321" s="10">
        <v>185.41</v>
      </c>
      <c r="G321" s="11">
        <f t="shared" si="4"/>
        <v>26.262039660056658</v>
      </c>
    </row>
    <row r="322" spans="1:7" ht="12.75">
      <c r="A322" s="4"/>
      <c r="B322" s="4"/>
      <c r="C322" s="4" t="s">
        <v>278</v>
      </c>
      <c r="D322" s="41" t="s">
        <v>279</v>
      </c>
      <c r="E322" s="42" t="s">
        <v>518</v>
      </c>
      <c r="F322" s="10">
        <v>6042.99</v>
      </c>
      <c r="G322" s="11">
        <f t="shared" si="4"/>
        <v>10.791053571428572</v>
      </c>
    </row>
    <row r="323" spans="1:7" ht="22.5">
      <c r="A323" s="34"/>
      <c r="B323" s="4" t="s">
        <v>519</v>
      </c>
      <c r="C323" s="34"/>
      <c r="D323" s="41" t="s">
        <v>520</v>
      </c>
      <c r="E323" s="42" t="s">
        <v>521</v>
      </c>
      <c r="F323" s="10">
        <f>F324</f>
        <v>0</v>
      </c>
      <c r="G323" s="11">
        <f t="shared" si="4"/>
        <v>0</v>
      </c>
    </row>
    <row r="324" spans="1:7" ht="33.75">
      <c r="A324" s="4"/>
      <c r="B324" s="4"/>
      <c r="C324" s="4" t="s">
        <v>176</v>
      </c>
      <c r="D324" s="41" t="s">
        <v>305</v>
      </c>
      <c r="E324" s="42" t="s">
        <v>521</v>
      </c>
      <c r="F324" s="10"/>
      <c r="G324" s="11">
        <f t="shared" si="4"/>
        <v>0</v>
      </c>
    </row>
    <row r="325" spans="1:7" ht="22.5">
      <c r="A325" s="34"/>
      <c r="B325" s="4" t="s">
        <v>179</v>
      </c>
      <c r="C325" s="34"/>
      <c r="D325" s="41" t="s">
        <v>180</v>
      </c>
      <c r="E325" s="42" t="s">
        <v>522</v>
      </c>
      <c r="F325" s="10">
        <f>SUM(F326:F344)</f>
        <v>965199.4200000002</v>
      </c>
      <c r="G325" s="11">
        <f t="shared" si="4"/>
        <v>50.79515730088729</v>
      </c>
    </row>
    <row r="326" spans="1:7" ht="12.75">
      <c r="A326" s="4"/>
      <c r="B326" s="4"/>
      <c r="C326" s="4" t="s">
        <v>375</v>
      </c>
      <c r="D326" s="41" t="s">
        <v>376</v>
      </c>
      <c r="E326" s="42" t="s">
        <v>523</v>
      </c>
      <c r="F326" s="10">
        <v>48881.86</v>
      </c>
      <c r="G326" s="11">
        <f aca="true" t="shared" si="5" ref="G326:G389">F326*100/E326</f>
        <v>52.361266134647316</v>
      </c>
    </row>
    <row r="327" spans="1:7" ht="12.75">
      <c r="A327" s="4"/>
      <c r="B327" s="4"/>
      <c r="C327" s="4" t="s">
        <v>284</v>
      </c>
      <c r="D327" s="41" t="s">
        <v>285</v>
      </c>
      <c r="E327" s="42" t="s">
        <v>524</v>
      </c>
      <c r="F327" s="10">
        <v>573504.55</v>
      </c>
      <c r="G327" s="11">
        <f t="shared" si="5"/>
        <v>47.48183120280832</v>
      </c>
    </row>
    <row r="328" spans="1:7" ht="12.75">
      <c r="A328" s="4"/>
      <c r="B328" s="4"/>
      <c r="C328" s="4" t="s">
        <v>379</v>
      </c>
      <c r="D328" s="41" t="s">
        <v>380</v>
      </c>
      <c r="E328" s="42" t="s">
        <v>525</v>
      </c>
      <c r="F328" s="10">
        <v>81986.64</v>
      </c>
      <c r="G328" s="11">
        <f t="shared" si="5"/>
        <v>92.04742337487369</v>
      </c>
    </row>
    <row r="329" spans="1:7" ht="12.75">
      <c r="A329" s="4"/>
      <c r="B329" s="4"/>
      <c r="C329" s="4" t="s">
        <v>287</v>
      </c>
      <c r="D329" s="41" t="s">
        <v>288</v>
      </c>
      <c r="E329" s="42" t="s">
        <v>526</v>
      </c>
      <c r="F329" s="10">
        <v>120065.45</v>
      </c>
      <c r="G329" s="11">
        <f t="shared" si="5"/>
        <v>49.79159063764846</v>
      </c>
    </row>
    <row r="330" spans="1:7" ht="12.75">
      <c r="A330" s="4"/>
      <c r="B330" s="4"/>
      <c r="C330" s="4" t="s">
        <v>290</v>
      </c>
      <c r="D330" s="41" t="s">
        <v>291</v>
      </c>
      <c r="E330" s="42" t="s">
        <v>527</v>
      </c>
      <c r="F330" s="10">
        <v>14249.73</v>
      </c>
      <c r="G330" s="11">
        <f t="shared" si="5"/>
        <v>42.27904699738903</v>
      </c>
    </row>
    <row r="331" spans="1:7" ht="22.5">
      <c r="A331" s="4"/>
      <c r="B331" s="4"/>
      <c r="C331" s="4" t="s">
        <v>468</v>
      </c>
      <c r="D331" s="41" t="s">
        <v>469</v>
      </c>
      <c r="E331" s="42" t="s">
        <v>528</v>
      </c>
      <c r="F331" s="10">
        <v>117</v>
      </c>
      <c r="G331" s="11">
        <f t="shared" si="5"/>
        <v>2.5953859804791484</v>
      </c>
    </row>
    <row r="332" spans="1:7" ht="12.75">
      <c r="A332" s="4"/>
      <c r="B332" s="4"/>
      <c r="C332" s="4" t="s">
        <v>293</v>
      </c>
      <c r="D332" s="41" t="s">
        <v>294</v>
      </c>
      <c r="E332" s="42" t="s">
        <v>529</v>
      </c>
      <c r="F332" s="10">
        <v>18647.05</v>
      </c>
      <c r="G332" s="11">
        <f t="shared" si="5"/>
        <v>53.24533851117901</v>
      </c>
    </row>
    <row r="333" spans="1:7" ht="12.75">
      <c r="A333" s="4"/>
      <c r="B333" s="4"/>
      <c r="C333" s="4" t="s">
        <v>473</v>
      </c>
      <c r="D333" s="41" t="s">
        <v>474</v>
      </c>
      <c r="E333" s="42" t="s">
        <v>530</v>
      </c>
      <c r="F333" s="10">
        <v>247.93</v>
      </c>
      <c r="G333" s="11">
        <f t="shared" si="5"/>
        <v>3.5127514876735617</v>
      </c>
    </row>
    <row r="334" spans="1:7" ht="12.75">
      <c r="A334" s="4"/>
      <c r="B334" s="4"/>
      <c r="C334" s="4" t="s">
        <v>385</v>
      </c>
      <c r="D334" s="41" t="s">
        <v>386</v>
      </c>
      <c r="E334" s="42" t="s">
        <v>531</v>
      </c>
      <c r="F334" s="10">
        <v>34426.85</v>
      </c>
      <c r="G334" s="11">
        <f t="shared" si="5"/>
        <v>54.25652461703335</v>
      </c>
    </row>
    <row r="335" spans="1:7" ht="12.75">
      <c r="A335" s="4"/>
      <c r="B335" s="4"/>
      <c r="C335" s="4" t="s">
        <v>314</v>
      </c>
      <c r="D335" s="41" t="s">
        <v>315</v>
      </c>
      <c r="E335" s="42" t="s">
        <v>532</v>
      </c>
      <c r="F335" s="10">
        <v>786.79</v>
      </c>
      <c r="G335" s="11">
        <f t="shared" si="5"/>
        <v>6.986857295089246</v>
      </c>
    </row>
    <row r="336" spans="1:7" ht="12.75">
      <c r="A336" s="4"/>
      <c r="B336" s="4"/>
      <c r="C336" s="4" t="s">
        <v>388</v>
      </c>
      <c r="D336" s="41" t="s">
        <v>389</v>
      </c>
      <c r="E336" s="42" t="s">
        <v>533</v>
      </c>
      <c r="F336" s="10">
        <v>1282.75</v>
      </c>
      <c r="G336" s="11">
        <f t="shared" si="5"/>
        <v>69.9809056192035</v>
      </c>
    </row>
    <row r="337" spans="1:7" ht="12.75">
      <c r="A337" s="4"/>
      <c r="B337" s="4"/>
      <c r="C337" s="4" t="s">
        <v>296</v>
      </c>
      <c r="D337" s="41" t="s">
        <v>297</v>
      </c>
      <c r="E337" s="42" t="s">
        <v>534</v>
      </c>
      <c r="F337" s="10">
        <v>14354.93</v>
      </c>
      <c r="G337" s="11">
        <f t="shared" si="5"/>
        <v>49.30932261610332</v>
      </c>
    </row>
    <row r="338" spans="1:7" ht="12.75">
      <c r="A338" s="4"/>
      <c r="B338" s="4"/>
      <c r="C338" s="4" t="s">
        <v>390</v>
      </c>
      <c r="D338" s="41" t="s">
        <v>391</v>
      </c>
      <c r="E338" s="42" t="s">
        <v>535</v>
      </c>
      <c r="F338" s="10">
        <v>274.31</v>
      </c>
      <c r="G338" s="11">
        <f t="shared" si="5"/>
        <v>30.044906900328588</v>
      </c>
    </row>
    <row r="339" spans="1:7" ht="22.5">
      <c r="A339" s="4"/>
      <c r="B339" s="4"/>
      <c r="C339" s="4" t="s">
        <v>393</v>
      </c>
      <c r="D339" s="41" t="s">
        <v>394</v>
      </c>
      <c r="E339" s="42" t="s">
        <v>536</v>
      </c>
      <c r="F339" s="10">
        <v>332.73</v>
      </c>
      <c r="G339" s="11">
        <f t="shared" si="5"/>
        <v>36.684674751929435</v>
      </c>
    </row>
    <row r="340" spans="1:7" ht="22.5">
      <c r="A340" s="4"/>
      <c r="B340" s="4"/>
      <c r="C340" s="4" t="s">
        <v>395</v>
      </c>
      <c r="D340" s="41" t="s">
        <v>396</v>
      </c>
      <c r="E340" s="42" t="s">
        <v>537</v>
      </c>
      <c r="F340" s="10">
        <v>445.53</v>
      </c>
      <c r="G340" s="11">
        <f t="shared" si="5"/>
        <v>31.575478384124736</v>
      </c>
    </row>
    <row r="341" spans="1:7" ht="12.75">
      <c r="A341" s="4"/>
      <c r="B341" s="4"/>
      <c r="C341" s="4" t="s">
        <v>365</v>
      </c>
      <c r="D341" s="41" t="s">
        <v>366</v>
      </c>
      <c r="E341" s="42" t="s">
        <v>538</v>
      </c>
      <c r="F341" s="10">
        <v>1295.24</v>
      </c>
      <c r="G341" s="11">
        <f t="shared" si="5"/>
        <v>40.06309928858645</v>
      </c>
    </row>
    <row r="342" spans="1:7" ht="12.75">
      <c r="A342" s="4"/>
      <c r="B342" s="4"/>
      <c r="C342" s="4" t="s">
        <v>276</v>
      </c>
      <c r="D342" s="41" t="s">
        <v>277</v>
      </c>
      <c r="E342" s="42" t="s">
        <v>539</v>
      </c>
      <c r="F342" s="10">
        <v>2087.74</v>
      </c>
      <c r="G342" s="11">
        <f t="shared" si="5"/>
        <v>34.28144499178981</v>
      </c>
    </row>
    <row r="343" spans="1:7" ht="12.75">
      <c r="A343" s="4"/>
      <c r="B343" s="4"/>
      <c r="C343" s="4" t="s">
        <v>401</v>
      </c>
      <c r="D343" s="41" t="s">
        <v>402</v>
      </c>
      <c r="E343" s="42" t="s">
        <v>540</v>
      </c>
      <c r="F343" s="10">
        <v>52064</v>
      </c>
      <c r="G343" s="11">
        <f t="shared" si="5"/>
        <v>75.00180071164124</v>
      </c>
    </row>
    <row r="344" spans="1:7" ht="22.5">
      <c r="A344" s="4"/>
      <c r="B344" s="4"/>
      <c r="C344" s="4" t="s">
        <v>404</v>
      </c>
      <c r="D344" s="41" t="s">
        <v>405</v>
      </c>
      <c r="E344" s="42" t="s">
        <v>541</v>
      </c>
      <c r="F344" s="10">
        <v>148.34</v>
      </c>
      <c r="G344" s="11">
        <f t="shared" si="5"/>
        <v>17.26891734575087</v>
      </c>
    </row>
    <row r="345" spans="1:7" ht="22.5">
      <c r="A345" s="34"/>
      <c r="B345" s="4" t="s">
        <v>542</v>
      </c>
      <c r="C345" s="34"/>
      <c r="D345" s="41" t="s">
        <v>543</v>
      </c>
      <c r="E345" s="42" t="s">
        <v>544</v>
      </c>
      <c r="F345" s="10">
        <f>SUM(F346:F348)</f>
        <v>177290.34</v>
      </c>
      <c r="G345" s="11">
        <f t="shared" si="5"/>
        <v>53.384625112917796</v>
      </c>
    </row>
    <row r="346" spans="1:7" ht="12.75">
      <c r="A346" s="4"/>
      <c r="B346" s="4"/>
      <c r="C346" s="4" t="s">
        <v>349</v>
      </c>
      <c r="D346" s="41" t="s">
        <v>350</v>
      </c>
      <c r="E346" s="42" t="s">
        <v>400</v>
      </c>
      <c r="F346" s="10">
        <v>600</v>
      </c>
      <c r="G346" s="11">
        <f t="shared" si="5"/>
        <v>37.5</v>
      </c>
    </row>
    <row r="347" spans="1:7" ht="12.75">
      <c r="A347" s="4"/>
      <c r="B347" s="4"/>
      <c r="C347" s="4" t="s">
        <v>293</v>
      </c>
      <c r="D347" s="41" t="s">
        <v>294</v>
      </c>
      <c r="E347" s="42" t="s">
        <v>207</v>
      </c>
      <c r="F347" s="10"/>
      <c r="G347" s="11">
        <f t="shared" si="5"/>
        <v>0</v>
      </c>
    </row>
    <row r="348" spans="1:7" ht="12.75">
      <c r="A348" s="4"/>
      <c r="B348" s="4"/>
      <c r="C348" s="4" t="s">
        <v>296</v>
      </c>
      <c r="D348" s="41" t="s">
        <v>297</v>
      </c>
      <c r="E348" s="42" t="s">
        <v>545</v>
      </c>
      <c r="F348" s="10">
        <v>176690.34</v>
      </c>
      <c r="G348" s="11">
        <f t="shared" si="5"/>
        <v>53.8033922046285</v>
      </c>
    </row>
    <row r="349" spans="1:7" ht="22.5">
      <c r="A349" s="34"/>
      <c r="B349" s="4" t="s">
        <v>546</v>
      </c>
      <c r="C349" s="34"/>
      <c r="D349" s="41" t="s">
        <v>547</v>
      </c>
      <c r="E349" s="42" t="s">
        <v>548</v>
      </c>
      <c r="F349" s="10">
        <f>SUM(F350:F354)</f>
        <v>11429.5</v>
      </c>
      <c r="G349" s="11">
        <f t="shared" si="5"/>
        <v>30.828051247471343</v>
      </c>
    </row>
    <row r="350" spans="1:7" ht="12.75">
      <c r="A350" s="4"/>
      <c r="B350" s="4"/>
      <c r="C350" s="4" t="s">
        <v>349</v>
      </c>
      <c r="D350" s="41" t="s">
        <v>350</v>
      </c>
      <c r="E350" s="42" t="s">
        <v>441</v>
      </c>
      <c r="F350" s="10"/>
      <c r="G350" s="11">
        <f t="shared" si="5"/>
        <v>0</v>
      </c>
    </row>
    <row r="351" spans="1:7" ht="12.75">
      <c r="A351" s="4"/>
      <c r="B351" s="4"/>
      <c r="C351" s="4" t="s">
        <v>293</v>
      </c>
      <c r="D351" s="41" t="s">
        <v>294</v>
      </c>
      <c r="E351" s="42" t="s">
        <v>549</v>
      </c>
      <c r="F351" s="10">
        <v>1817.5</v>
      </c>
      <c r="G351" s="11">
        <f t="shared" si="5"/>
        <v>44.329268292682926</v>
      </c>
    </row>
    <row r="352" spans="1:7" ht="12.75">
      <c r="A352" s="4"/>
      <c r="B352" s="4"/>
      <c r="C352" s="4" t="s">
        <v>296</v>
      </c>
      <c r="D352" s="41" t="s">
        <v>297</v>
      </c>
      <c r="E352" s="42" t="s">
        <v>550</v>
      </c>
      <c r="F352" s="10">
        <v>1259.04</v>
      </c>
      <c r="G352" s="11">
        <f t="shared" si="5"/>
        <v>13.42976</v>
      </c>
    </row>
    <row r="353" spans="1:7" ht="12.75">
      <c r="A353" s="4"/>
      <c r="B353" s="4"/>
      <c r="C353" s="4" t="s">
        <v>365</v>
      </c>
      <c r="D353" s="41" t="s">
        <v>366</v>
      </c>
      <c r="E353" s="42" t="s">
        <v>551</v>
      </c>
      <c r="F353" s="10">
        <v>1200.96</v>
      </c>
      <c r="G353" s="11">
        <f t="shared" si="5"/>
        <v>54.589090909090906</v>
      </c>
    </row>
    <row r="354" spans="1:7" ht="22.5">
      <c r="A354" s="4"/>
      <c r="B354" s="4"/>
      <c r="C354" s="4" t="s">
        <v>404</v>
      </c>
      <c r="D354" s="41" t="s">
        <v>405</v>
      </c>
      <c r="E354" s="42" t="s">
        <v>552</v>
      </c>
      <c r="F354" s="10">
        <v>7152</v>
      </c>
      <c r="G354" s="11">
        <f t="shared" si="5"/>
        <v>35.23152709359606</v>
      </c>
    </row>
    <row r="355" spans="1:7" ht="22.5">
      <c r="A355" s="34"/>
      <c r="B355" s="4" t="s">
        <v>553</v>
      </c>
      <c r="C355" s="34"/>
      <c r="D355" s="41" t="s">
        <v>554</v>
      </c>
      <c r="E355" s="42" t="s">
        <v>555</v>
      </c>
      <c r="F355" s="10">
        <f>SUM(F356:F369)</f>
        <v>141284.97</v>
      </c>
      <c r="G355" s="11">
        <f t="shared" si="5"/>
        <v>51.189650112498775</v>
      </c>
    </row>
    <row r="356" spans="1:7" ht="12.75">
      <c r="A356" s="4"/>
      <c r="B356" s="4"/>
      <c r="C356" s="4" t="s">
        <v>375</v>
      </c>
      <c r="D356" s="41" t="s">
        <v>376</v>
      </c>
      <c r="E356" s="42" t="s">
        <v>556</v>
      </c>
      <c r="F356" s="10">
        <v>1101.85</v>
      </c>
      <c r="G356" s="11">
        <f t="shared" si="5"/>
        <v>67.3502444987775</v>
      </c>
    </row>
    <row r="357" spans="1:7" ht="12.75">
      <c r="A357" s="4"/>
      <c r="B357" s="4"/>
      <c r="C357" s="4" t="s">
        <v>284</v>
      </c>
      <c r="D357" s="41" t="s">
        <v>285</v>
      </c>
      <c r="E357" s="42" t="s">
        <v>557</v>
      </c>
      <c r="F357" s="10">
        <v>83272.27</v>
      </c>
      <c r="G357" s="11">
        <f t="shared" si="5"/>
        <v>48.14901096867827</v>
      </c>
    </row>
    <row r="358" spans="1:7" ht="12.75">
      <c r="A358" s="4"/>
      <c r="B358" s="4"/>
      <c r="C358" s="4" t="s">
        <v>379</v>
      </c>
      <c r="D358" s="41" t="s">
        <v>380</v>
      </c>
      <c r="E358" s="42" t="s">
        <v>558</v>
      </c>
      <c r="F358" s="10">
        <v>12612.6</v>
      </c>
      <c r="G358" s="11">
        <f t="shared" si="5"/>
        <v>92.31884057971014</v>
      </c>
    </row>
    <row r="359" spans="1:7" ht="12.75">
      <c r="A359" s="4"/>
      <c r="B359" s="4"/>
      <c r="C359" s="4" t="s">
        <v>287</v>
      </c>
      <c r="D359" s="41" t="s">
        <v>288</v>
      </c>
      <c r="E359" s="42" t="s">
        <v>559</v>
      </c>
      <c r="F359" s="10">
        <v>16439.01</v>
      </c>
      <c r="G359" s="11">
        <f t="shared" si="5"/>
        <v>51.25018705574261</v>
      </c>
    </row>
    <row r="360" spans="1:7" ht="12.75">
      <c r="A360" s="4"/>
      <c r="B360" s="4"/>
      <c r="C360" s="4" t="s">
        <v>290</v>
      </c>
      <c r="D360" s="41" t="s">
        <v>291</v>
      </c>
      <c r="E360" s="42" t="s">
        <v>560</v>
      </c>
      <c r="F360" s="10">
        <v>2224.22</v>
      </c>
      <c r="G360" s="11">
        <f t="shared" si="5"/>
        <v>48.65937431634215</v>
      </c>
    </row>
    <row r="361" spans="1:7" ht="22.5">
      <c r="A361" s="4"/>
      <c r="B361" s="4"/>
      <c r="C361" s="4" t="s">
        <v>468</v>
      </c>
      <c r="D361" s="41" t="s">
        <v>469</v>
      </c>
      <c r="E361" s="42" t="s">
        <v>561</v>
      </c>
      <c r="F361" s="10"/>
      <c r="G361" s="11">
        <f t="shared" si="5"/>
        <v>0</v>
      </c>
    </row>
    <row r="362" spans="1:7" ht="12.75">
      <c r="A362" s="4"/>
      <c r="B362" s="4"/>
      <c r="C362" s="4" t="s">
        <v>293</v>
      </c>
      <c r="D362" s="41" t="s">
        <v>294</v>
      </c>
      <c r="E362" s="42" t="s">
        <v>562</v>
      </c>
      <c r="F362" s="10">
        <v>8022.47</v>
      </c>
      <c r="G362" s="11">
        <f t="shared" si="5"/>
        <v>48.656416787967004</v>
      </c>
    </row>
    <row r="363" spans="1:7" ht="12.75">
      <c r="A363" s="4"/>
      <c r="B363" s="4"/>
      <c r="C363" s="4" t="s">
        <v>385</v>
      </c>
      <c r="D363" s="41" t="s">
        <v>386</v>
      </c>
      <c r="E363" s="42" t="s">
        <v>563</v>
      </c>
      <c r="F363" s="10">
        <v>6125.61</v>
      </c>
      <c r="G363" s="11">
        <f t="shared" si="5"/>
        <v>47.86006719274943</v>
      </c>
    </row>
    <row r="364" spans="1:7" ht="12.75">
      <c r="A364" s="4"/>
      <c r="B364" s="4"/>
      <c r="C364" s="4" t="s">
        <v>314</v>
      </c>
      <c r="D364" s="41" t="s">
        <v>315</v>
      </c>
      <c r="E364" s="42" t="s">
        <v>564</v>
      </c>
      <c r="F364" s="10"/>
      <c r="G364" s="11">
        <f t="shared" si="5"/>
        <v>0</v>
      </c>
    </row>
    <row r="365" spans="1:7" ht="12.75">
      <c r="A365" s="4"/>
      <c r="B365" s="4"/>
      <c r="C365" s="4" t="s">
        <v>388</v>
      </c>
      <c r="D365" s="41" t="s">
        <v>389</v>
      </c>
      <c r="E365" s="42" t="s">
        <v>565</v>
      </c>
      <c r="F365" s="10">
        <v>530</v>
      </c>
      <c r="G365" s="11">
        <f t="shared" si="5"/>
        <v>54.13687436159346</v>
      </c>
    </row>
    <row r="366" spans="1:7" ht="12.75">
      <c r="A366" s="4"/>
      <c r="B366" s="4"/>
      <c r="C366" s="4" t="s">
        <v>296</v>
      </c>
      <c r="D366" s="41" t="s">
        <v>297</v>
      </c>
      <c r="E366" s="42" t="s">
        <v>566</v>
      </c>
      <c r="F366" s="10">
        <v>4098.97</v>
      </c>
      <c r="G366" s="11">
        <f t="shared" si="5"/>
        <v>62.867638036809815</v>
      </c>
    </row>
    <row r="367" spans="1:7" ht="12.75">
      <c r="A367" s="4"/>
      <c r="B367" s="4"/>
      <c r="C367" s="4" t="s">
        <v>365</v>
      </c>
      <c r="D367" s="41" t="s">
        <v>366</v>
      </c>
      <c r="E367" s="42" t="s">
        <v>567</v>
      </c>
      <c r="F367" s="10">
        <v>681.97</v>
      </c>
      <c r="G367" s="11">
        <f t="shared" si="5"/>
        <v>32.198772426817754</v>
      </c>
    </row>
    <row r="368" spans="1:7" ht="12.75">
      <c r="A368" s="4"/>
      <c r="B368" s="4"/>
      <c r="C368" s="4" t="s">
        <v>401</v>
      </c>
      <c r="D368" s="41" t="s">
        <v>402</v>
      </c>
      <c r="E368" s="42" t="s">
        <v>568</v>
      </c>
      <c r="F368" s="10">
        <v>6176</v>
      </c>
      <c r="G368" s="11">
        <f t="shared" si="5"/>
        <v>75.00607238280301</v>
      </c>
    </row>
    <row r="369" spans="1:7" ht="22.5">
      <c r="A369" s="4"/>
      <c r="B369" s="4"/>
      <c r="C369" s="4" t="s">
        <v>404</v>
      </c>
      <c r="D369" s="41" t="s">
        <v>405</v>
      </c>
      <c r="E369" s="42" t="s">
        <v>569</v>
      </c>
      <c r="F369" s="10"/>
      <c r="G369" s="11">
        <f t="shared" si="5"/>
        <v>0</v>
      </c>
    </row>
    <row r="370" spans="1:7" ht="22.5">
      <c r="A370" s="34"/>
      <c r="B370" s="4" t="s">
        <v>570</v>
      </c>
      <c r="C370" s="34"/>
      <c r="D370" s="41" t="s">
        <v>11</v>
      </c>
      <c r="E370" s="42" t="s">
        <v>571</v>
      </c>
      <c r="F370" s="10">
        <f>SUM(F371:F382)</f>
        <v>95564.51999999999</v>
      </c>
      <c r="G370" s="11">
        <f t="shared" si="5"/>
        <v>35.26092811996118</v>
      </c>
    </row>
    <row r="371" spans="1:7" ht="12.75">
      <c r="A371" s="4"/>
      <c r="B371" s="4"/>
      <c r="C371" s="4" t="s">
        <v>375</v>
      </c>
      <c r="D371" s="41" t="s">
        <v>376</v>
      </c>
      <c r="E371" s="42" t="s">
        <v>175</v>
      </c>
      <c r="F371" s="10">
        <v>4.99</v>
      </c>
      <c r="G371" s="11">
        <f t="shared" si="5"/>
        <v>2.495</v>
      </c>
    </row>
    <row r="372" spans="1:7" ht="12.75">
      <c r="A372" s="4"/>
      <c r="B372" s="4"/>
      <c r="C372" s="4" t="s">
        <v>284</v>
      </c>
      <c r="D372" s="41" t="s">
        <v>285</v>
      </c>
      <c r="E372" s="42" t="s">
        <v>572</v>
      </c>
      <c r="F372" s="10">
        <v>37677.11</v>
      </c>
      <c r="G372" s="11">
        <f t="shared" si="5"/>
        <v>37.67711</v>
      </c>
    </row>
    <row r="373" spans="1:7" ht="12.75">
      <c r="A373" s="4"/>
      <c r="B373" s="4"/>
      <c r="C373" s="4" t="s">
        <v>379</v>
      </c>
      <c r="D373" s="41" t="s">
        <v>380</v>
      </c>
      <c r="E373" s="42" t="s">
        <v>75</v>
      </c>
      <c r="F373" s="10">
        <v>4632.76</v>
      </c>
      <c r="G373" s="11">
        <f t="shared" si="5"/>
        <v>92.6552</v>
      </c>
    </row>
    <row r="374" spans="1:7" ht="12.75">
      <c r="A374" s="4"/>
      <c r="B374" s="4"/>
      <c r="C374" s="4" t="s">
        <v>287</v>
      </c>
      <c r="D374" s="41" t="s">
        <v>288</v>
      </c>
      <c r="E374" s="42" t="s">
        <v>573</v>
      </c>
      <c r="F374" s="10">
        <v>7321.18</v>
      </c>
      <c r="G374" s="11">
        <f t="shared" si="5"/>
        <v>40.76380846325167</v>
      </c>
    </row>
    <row r="375" spans="1:7" ht="12.75">
      <c r="A375" s="4"/>
      <c r="B375" s="4"/>
      <c r="C375" s="4" t="s">
        <v>290</v>
      </c>
      <c r="D375" s="41" t="s">
        <v>291</v>
      </c>
      <c r="E375" s="42" t="s">
        <v>574</v>
      </c>
      <c r="F375" s="10">
        <v>922.56</v>
      </c>
      <c r="G375" s="11">
        <f t="shared" si="5"/>
        <v>35.75813953488372</v>
      </c>
    </row>
    <row r="376" spans="1:7" ht="12.75">
      <c r="A376" s="4"/>
      <c r="B376" s="4"/>
      <c r="C376" s="4" t="s">
        <v>349</v>
      </c>
      <c r="D376" s="41" t="s">
        <v>350</v>
      </c>
      <c r="E376" s="42" t="s">
        <v>207</v>
      </c>
      <c r="F376" s="10">
        <v>300</v>
      </c>
      <c r="G376" s="11">
        <f t="shared" si="5"/>
        <v>14.285714285714286</v>
      </c>
    </row>
    <row r="377" spans="1:7" ht="12.75">
      <c r="A377" s="4"/>
      <c r="B377" s="4"/>
      <c r="C377" s="4" t="s">
        <v>293</v>
      </c>
      <c r="D377" s="41" t="s">
        <v>294</v>
      </c>
      <c r="E377" s="42" t="s">
        <v>575</v>
      </c>
      <c r="F377" s="10">
        <v>6027.87</v>
      </c>
      <c r="G377" s="11">
        <f t="shared" si="5"/>
        <v>14.284052132701422</v>
      </c>
    </row>
    <row r="378" spans="1:7" ht="12.75">
      <c r="A378" s="4"/>
      <c r="B378" s="4"/>
      <c r="C378" s="4" t="s">
        <v>314</v>
      </c>
      <c r="D378" s="41" t="s">
        <v>315</v>
      </c>
      <c r="E378" s="42" t="s">
        <v>576</v>
      </c>
      <c r="F378" s="10"/>
      <c r="G378" s="11">
        <f t="shared" si="5"/>
        <v>0</v>
      </c>
    </row>
    <row r="379" spans="1:7" ht="12.75">
      <c r="A379" s="4"/>
      <c r="B379" s="4"/>
      <c r="C379" s="4" t="s">
        <v>296</v>
      </c>
      <c r="D379" s="41" t="s">
        <v>297</v>
      </c>
      <c r="E379" s="42" t="s">
        <v>577</v>
      </c>
      <c r="F379" s="10">
        <v>5708.45</v>
      </c>
      <c r="G379" s="11">
        <f t="shared" si="5"/>
        <v>60.08894736842105</v>
      </c>
    </row>
    <row r="380" spans="1:7" ht="12.75">
      <c r="A380" s="4"/>
      <c r="B380" s="4"/>
      <c r="C380" s="4" t="s">
        <v>365</v>
      </c>
      <c r="D380" s="41" t="s">
        <v>366</v>
      </c>
      <c r="E380" s="42" t="s">
        <v>578</v>
      </c>
      <c r="F380" s="10">
        <v>46.6</v>
      </c>
      <c r="G380" s="11">
        <f t="shared" si="5"/>
        <v>7.766666666666667</v>
      </c>
    </row>
    <row r="381" spans="1:7" ht="12.75">
      <c r="A381" s="4"/>
      <c r="B381" s="4"/>
      <c r="C381" s="4" t="s">
        <v>401</v>
      </c>
      <c r="D381" s="41" t="s">
        <v>402</v>
      </c>
      <c r="E381" s="42" t="s">
        <v>579</v>
      </c>
      <c r="F381" s="10">
        <v>32923</v>
      </c>
      <c r="G381" s="11">
        <f t="shared" si="5"/>
        <v>70.8783638320775</v>
      </c>
    </row>
    <row r="382" spans="1:7" ht="22.5">
      <c r="A382" s="4"/>
      <c r="B382" s="4"/>
      <c r="C382" s="4" t="s">
        <v>404</v>
      </c>
      <c r="D382" s="41" t="s">
        <v>405</v>
      </c>
      <c r="E382" s="42" t="s">
        <v>580</v>
      </c>
      <c r="F382" s="10"/>
      <c r="G382" s="11">
        <f t="shared" si="5"/>
        <v>0</v>
      </c>
    </row>
    <row r="383" spans="1:7" ht="12.75">
      <c r="A383" s="2" t="s">
        <v>581</v>
      </c>
      <c r="B383" s="2"/>
      <c r="C383" s="2"/>
      <c r="D383" s="39" t="s">
        <v>582</v>
      </c>
      <c r="E383" s="40" t="s">
        <v>583</v>
      </c>
      <c r="F383" s="12">
        <f>F384+F386</f>
        <v>30840.35</v>
      </c>
      <c r="G383" s="13">
        <f t="shared" si="5"/>
        <v>25.548067762912645</v>
      </c>
    </row>
    <row r="384" spans="1:7" ht="22.5">
      <c r="A384" s="34"/>
      <c r="B384" s="4" t="s">
        <v>584</v>
      </c>
      <c r="C384" s="34"/>
      <c r="D384" s="41" t="s">
        <v>585</v>
      </c>
      <c r="E384" s="42" t="s">
        <v>39</v>
      </c>
      <c r="F384" s="10">
        <f>F385</f>
        <v>0</v>
      </c>
      <c r="G384" s="11">
        <f t="shared" si="5"/>
        <v>0</v>
      </c>
    </row>
    <row r="385" spans="1:7" ht="12.75">
      <c r="A385" s="4"/>
      <c r="B385" s="4"/>
      <c r="C385" s="4" t="s">
        <v>296</v>
      </c>
      <c r="D385" s="41" t="s">
        <v>297</v>
      </c>
      <c r="E385" s="42" t="s">
        <v>39</v>
      </c>
      <c r="F385" s="10"/>
      <c r="G385" s="11">
        <f t="shared" si="5"/>
        <v>0</v>
      </c>
    </row>
    <row r="386" spans="1:7" ht="22.5">
      <c r="A386" s="34"/>
      <c r="B386" s="4" t="s">
        <v>586</v>
      </c>
      <c r="C386" s="34"/>
      <c r="D386" s="41" t="s">
        <v>587</v>
      </c>
      <c r="E386" s="42" t="s">
        <v>588</v>
      </c>
      <c r="F386" s="10">
        <f>SUM(F387:F398)</f>
        <v>30840.35</v>
      </c>
      <c r="G386" s="11">
        <f t="shared" si="5"/>
        <v>25.761475170195883</v>
      </c>
    </row>
    <row r="387" spans="1:7" ht="12.75">
      <c r="A387" s="4"/>
      <c r="B387" s="4"/>
      <c r="C387" s="4" t="s">
        <v>284</v>
      </c>
      <c r="D387" s="41" t="s">
        <v>285</v>
      </c>
      <c r="E387" s="42" t="s">
        <v>589</v>
      </c>
      <c r="F387" s="10">
        <v>10153.4</v>
      </c>
      <c r="G387" s="11">
        <f t="shared" si="5"/>
        <v>45.793793974382105</v>
      </c>
    </row>
    <row r="388" spans="1:7" ht="12.75">
      <c r="A388" s="4"/>
      <c r="B388" s="4"/>
      <c r="C388" s="4" t="s">
        <v>379</v>
      </c>
      <c r="D388" s="41" t="s">
        <v>380</v>
      </c>
      <c r="E388" s="42" t="s">
        <v>590</v>
      </c>
      <c r="F388" s="10">
        <v>1629.64</v>
      </c>
      <c r="G388" s="11">
        <f t="shared" si="5"/>
        <v>95.86117647058823</v>
      </c>
    </row>
    <row r="389" spans="1:7" ht="12.75">
      <c r="A389" s="4"/>
      <c r="B389" s="4"/>
      <c r="C389" s="4" t="s">
        <v>287</v>
      </c>
      <c r="D389" s="41" t="s">
        <v>288</v>
      </c>
      <c r="E389" s="42" t="s">
        <v>591</v>
      </c>
      <c r="F389" s="10">
        <v>2412.13</v>
      </c>
      <c r="G389" s="11">
        <f t="shared" si="5"/>
        <v>45.08654205607477</v>
      </c>
    </row>
    <row r="390" spans="1:7" ht="12.75">
      <c r="A390" s="4"/>
      <c r="B390" s="4"/>
      <c r="C390" s="4" t="s">
        <v>290</v>
      </c>
      <c r="D390" s="41" t="s">
        <v>291</v>
      </c>
      <c r="E390" s="42" t="s">
        <v>592</v>
      </c>
      <c r="F390" s="10">
        <v>320.18</v>
      </c>
      <c r="G390" s="11">
        <f aca="true" t="shared" si="6" ref="G390:G452">F390*100/E390</f>
        <v>44.04126547455296</v>
      </c>
    </row>
    <row r="391" spans="1:7" ht="12.75">
      <c r="A391" s="4"/>
      <c r="B391" s="4"/>
      <c r="C391" s="4" t="s">
        <v>349</v>
      </c>
      <c r="D391" s="41" t="s">
        <v>350</v>
      </c>
      <c r="E391" s="42" t="s">
        <v>593</v>
      </c>
      <c r="F391" s="10">
        <v>3675</v>
      </c>
      <c r="G391" s="11">
        <f t="shared" si="6"/>
        <v>28.95981087470449</v>
      </c>
    </row>
    <row r="392" spans="1:7" ht="12.75">
      <c r="A392" s="4"/>
      <c r="B392" s="4"/>
      <c r="C392" s="4" t="s">
        <v>293</v>
      </c>
      <c r="D392" s="41" t="s">
        <v>294</v>
      </c>
      <c r="E392" s="42" t="s">
        <v>594</v>
      </c>
      <c r="F392" s="10">
        <v>3166.53</v>
      </c>
      <c r="G392" s="11">
        <f t="shared" si="6"/>
        <v>28.66156770456191</v>
      </c>
    </row>
    <row r="393" spans="1:7" ht="12.75">
      <c r="A393" s="4"/>
      <c r="B393" s="4"/>
      <c r="C393" s="4" t="s">
        <v>595</v>
      </c>
      <c r="D393" s="41" t="s">
        <v>596</v>
      </c>
      <c r="E393" s="42" t="s">
        <v>597</v>
      </c>
      <c r="F393" s="10">
        <v>1754.43</v>
      </c>
      <c r="G393" s="11">
        <f t="shared" si="6"/>
        <v>30.752497808939527</v>
      </c>
    </row>
    <row r="394" spans="1:7" ht="12.75">
      <c r="A394" s="4"/>
      <c r="B394" s="4"/>
      <c r="C394" s="4" t="s">
        <v>296</v>
      </c>
      <c r="D394" s="41" t="s">
        <v>297</v>
      </c>
      <c r="E394" s="42" t="s">
        <v>598</v>
      </c>
      <c r="F394" s="10">
        <v>6638.82</v>
      </c>
      <c r="G394" s="11">
        <f t="shared" si="6"/>
        <v>11.593559541064911</v>
      </c>
    </row>
    <row r="395" spans="1:7" ht="12.75">
      <c r="A395" s="4"/>
      <c r="B395" s="4"/>
      <c r="C395" s="4" t="s">
        <v>365</v>
      </c>
      <c r="D395" s="41" t="s">
        <v>366</v>
      </c>
      <c r="E395" s="42" t="s">
        <v>599</v>
      </c>
      <c r="F395" s="10"/>
      <c r="G395" s="11">
        <f t="shared" si="6"/>
        <v>0</v>
      </c>
    </row>
    <row r="396" spans="1:7" ht="12.75">
      <c r="A396" s="4"/>
      <c r="B396" s="4"/>
      <c r="C396" s="4" t="s">
        <v>401</v>
      </c>
      <c r="D396" s="41" t="s">
        <v>402</v>
      </c>
      <c r="E396" s="42" t="s">
        <v>600</v>
      </c>
      <c r="F396" s="10">
        <v>410.22</v>
      </c>
      <c r="G396" s="11">
        <f t="shared" si="6"/>
        <v>74.9945155393053</v>
      </c>
    </row>
    <row r="397" spans="1:7" ht="12.75">
      <c r="A397" s="4"/>
      <c r="B397" s="4"/>
      <c r="C397" s="4" t="s">
        <v>357</v>
      </c>
      <c r="D397" s="41" t="s">
        <v>358</v>
      </c>
      <c r="E397" s="42" t="s">
        <v>275</v>
      </c>
      <c r="F397" s="10">
        <v>680</v>
      </c>
      <c r="G397" s="11">
        <f t="shared" si="6"/>
        <v>34</v>
      </c>
    </row>
    <row r="398" spans="1:7" ht="22.5">
      <c r="A398" s="4"/>
      <c r="B398" s="4"/>
      <c r="C398" s="4" t="s">
        <v>404</v>
      </c>
      <c r="D398" s="41" t="s">
        <v>405</v>
      </c>
      <c r="E398" s="42" t="s">
        <v>601</v>
      </c>
      <c r="F398" s="10"/>
      <c r="G398" s="11">
        <f t="shared" si="6"/>
        <v>0</v>
      </c>
    </row>
    <row r="399" spans="1:7" ht="12.75">
      <c r="A399" s="2" t="s">
        <v>183</v>
      </c>
      <c r="B399" s="2"/>
      <c r="C399" s="2"/>
      <c r="D399" s="39" t="s">
        <v>184</v>
      </c>
      <c r="E399" s="40" t="s">
        <v>602</v>
      </c>
      <c r="F399" s="12">
        <f>F400+F402+F404+F406+F408+F415+F427+F429+F431+F434+F436+F453+F457</f>
        <v>1060995.18</v>
      </c>
      <c r="G399" s="13">
        <f t="shared" si="6"/>
        <v>49.76481211803164</v>
      </c>
    </row>
    <row r="400" spans="1:7" ht="22.5">
      <c r="A400" s="34"/>
      <c r="B400" s="4" t="s">
        <v>603</v>
      </c>
      <c r="C400" s="34"/>
      <c r="D400" s="41" t="s">
        <v>604</v>
      </c>
      <c r="E400" s="42" t="s">
        <v>605</v>
      </c>
      <c r="F400" s="10">
        <f>F401</f>
        <v>0</v>
      </c>
      <c r="G400" s="11">
        <f t="shared" si="6"/>
        <v>0</v>
      </c>
    </row>
    <row r="401" spans="1:7" ht="22.5">
      <c r="A401" s="4"/>
      <c r="B401" s="4"/>
      <c r="C401" s="4" t="s">
        <v>606</v>
      </c>
      <c r="D401" s="41" t="s">
        <v>607</v>
      </c>
      <c r="E401" s="42" t="s">
        <v>605</v>
      </c>
      <c r="F401" s="10"/>
      <c r="G401" s="11">
        <f t="shared" si="6"/>
        <v>0</v>
      </c>
    </row>
    <row r="402" spans="1:7" ht="22.5">
      <c r="A402" s="34"/>
      <c r="B402" s="4" t="s">
        <v>608</v>
      </c>
      <c r="C402" s="34"/>
      <c r="D402" s="41" t="s">
        <v>609</v>
      </c>
      <c r="E402" s="42" t="s">
        <v>610</v>
      </c>
      <c r="F402" s="10">
        <f>F403</f>
        <v>107029.14</v>
      </c>
      <c r="G402" s="11">
        <f t="shared" si="6"/>
        <v>49.61231348299503</v>
      </c>
    </row>
    <row r="403" spans="1:7" ht="22.5">
      <c r="A403" s="4"/>
      <c r="B403" s="4"/>
      <c r="C403" s="4" t="s">
        <v>606</v>
      </c>
      <c r="D403" s="41" t="s">
        <v>607</v>
      </c>
      <c r="E403" s="42" t="s">
        <v>610</v>
      </c>
      <c r="F403" s="10">
        <v>107029.14</v>
      </c>
      <c r="G403" s="11">
        <f t="shared" si="6"/>
        <v>49.61231348299503</v>
      </c>
    </row>
    <row r="404" spans="1:7" ht="22.5">
      <c r="A404" s="34"/>
      <c r="B404" s="4" t="s">
        <v>611</v>
      </c>
      <c r="C404" s="34"/>
      <c r="D404" s="41" t="s">
        <v>612</v>
      </c>
      <c r="E404" s="42" t="s">
        <v>613</v>
      </c>
      <c r="F404" s="10">
        <f>F405</f>
        <v>813.3</v>
      </c>
      <c r="G404" s="11">
        <f t="shared" si="6"/>
        <v>14.66991341991342</v>
      </c>
    </row>
    <row r="405" spans="1:7" ht="12.75">
      <c r="A405" s="4"/>
      <c r="B405" s="4"/>
      <c r="C405" s="4" t="s">
        <v>276</v>
      </c>
      <c r="D405" s="41" t="s">
        <v>277</v>
      </c>
      <c r="E405" s="42" t="s">
        <v>613</v>
      </c>
      <c r="F405" s="10">
        <v>813.3</v>
      </c>
      <c r="G405" s="11">
        <f t="shared" si="6"/>
        <v>14.66991341991342</v>
      </c>
    </row>
    <row r="406" spans="1:7" ht="22.5">
      <c r="A406" s="34"/>
      <c r="B406" s="4" t="s">
        <v>614</v>
      </c>
      <c r="C406" s="34"/>
      <c r="D406" s="41" t="s">
        <v>615</v>
      </c>
      <c r="E406" s="42" t="s">
        <v>616</v>
      </c>
      <c r="F406" s="10">
        <f>F407</f>
        <v>2100</v>
      </c>
      <c r="G406" s="11">
        <f t="shared" si="6"/>
        <v>44.88138491130584</v>
      </c>
    </row>
    <row r="407" spans="1:7" ht="12.75">
      <c r="A407" s="4"/>
      <c r="B407" s="4"/>
      <c r="C407" s="4" t="s">
        <v>296</v>
      </c>
      <c r="D407" s="41" t="s">
        <v>297</v>
      </c>
      <c r="E407" s="42" t="s">
        <v>616</v>
      </c>
      <c r="F407" s="10">
        <v>2100</v>
      </c>
      <c r="G407" s="11">
        <f t="shared" si="6"/>
        <v>44.88138491130584</v>
      </c>
    </row>
    <row r="408" spans="1:7" ht="22.5">
      <c r="A408" s="34"/>
      <c r="B408" s="4" t="s">
        <v>186</v>
      </c>
      <c r="C408" s="34"/>
      <c r="D408" s="41" t="s">
        <v>187</v>
      </c>
      <c r="E408" s="42" t="s">
        <v>617</v>
      </c>
      <c r="F408" s="10">
        <f>SUM(F409:F414)</f>
        <v>17269.270000000004</v>
      </c>
      <c r="G408" s="11">
        <f t="shared" si="6"/>
        <v>50.08343725530003</v>
      </c>
    </row>
    <row r="409" spans="1:7" ht="12.75">
      <c r="A409" s="4"/>
      <c r="B409" s="4"/>
      <c r="C409" s="4" t="s">
        <v>284</v>
      </c>
      <c r="D409" s="41" t="s">
        <v>285</v>
      </c>
      <c r="E409" s="42" t="s">
        <v>618</v>
      </c>
      <c r="F409" s="10">
        <v>13061.03</v>
      </c>
      <c r="G409" s="11">
        <f t="shared" si="6"/>
        <v>49.42679280983917</v>
      </c>
    </row>
    <row r="410" spans="1:7" ht="12.75">
      <c r="A410" s="4"/>
      <c r="B410" s="4"/>
      <c r="C410" s="4" t="s">
        <v>287</v>
      </c>
      <c r="D410" s="41" t="s">
        <v>288</v>
      </c>
      <c r="E410" s="42" t="s">
        <v>619</v>
      </c>
      <c r="F410" s="10">
        <v>2350.05</v>
      </c>
      <c r="G410" s="11">
        <f t="shared" si="6"/>
        <v>48.725896744764675</v>
      </c>
    </row>
    <row r="411" spans="1:7" ht="12.75">
      <c r="A411" s="4"/>
      <c r="B411" s="4"/>
      <c r="C411" s="4" t="s">
        <v>290</v>
      </c>
      <c r="D411" s="41" t="s">
        <v>291</v>
      </c>
      <c r="E411" s="42" t="s">
        <v>620</v>
      </c>
      <c r="F411" s="10">
        <v>323.01</v>
      </c>
      <c r="G411" s="11">
        <f t="shared" si="6"/>
        <v>49.617511520737324</v>
      </c>
    </row>
    <row r="412" spans="1:7" ht="12.75">
      <c r="A412" s="4"/>
      <c r="B412" s="4"/>
      <c r="C412" s="4" t="s">
        <v>365</v>
      </c>
      <c r="D412" s="41" t="s">
        <v>366</v>
      </c>
      <c r="E412" s="42" t="s">
        <v>621</v>
      </c>
      <c r="F412" s="10">
        <v>714.73</v>
      </c>
      <c r="G412" s="11">
        <f t="shared" si="6"/>
        <v>62.69561403508772</v>
      </c>
    </row>
    <row r="413" spans="1:7" ht="12.75">
      <c r="A413" s="4"/>
      <c r="B413" s="4"/>
      <c r="C413" s="4" t="s">
        <v>401</v>
      </c>
      <c r="D413" s="41" t="s">
        <v>402</v>
      </c>
      <c r="E413" s="42" t="s">
        <v>622</v>
      </c>
      <c r="F413" s="10">
        <v>820.45</v>
      </c>
      <c r="G413" s="11">
        <f t="shared" si="6"/>
        <v>74.99542961608775</v>
      </c>
    </row>
    <row r="414" spans="1:7" ht="22.5">
      <c r="A414" s="4"/>
      <c r="B414" s="4"/>
      <c r="C414" s="4" t="s">
        <v>404</v>
      </c>
      <c r="D414" s="41" t="s">
        <v>405</v>
      </c>
      <c r="E414" s="42" t="s">
        <v>623</v>
      </c>
      <c r="F414" s="10"/>
      <c r="G414" s="11">
        <f t="shared" si="6"/>
        <v>0</v>
      </c>
    </row>
    <row r="415" spans="1:7" ht="33.75">
      <c r="A415" s="34"/>
      <c r="B415" s="4" t="s">
        <v>189</v>
      </c>
      <c r="C415" s="34"/>
      <c r="D415" s="41" t="s">
        <v>190</v>
      </c>
      <c r="E415" s="42" t="s">
        <v>191</v>
      </c>
      <c r="F415" s="10">
        <f>SUM(F416:F426)</f>
        <v>541033.61</v>
      </c>
      <c r="G415" s="11">
        <f t="shared" si="6"/>
        <v>46.43156618275565</v>
      </c>
    </row>
    <row r="416" spans="1:7" ht="12.75">
      <c r="A416" s="4"/>
      <c r="B416" s="4"/>
      <c r="C416" s="4" t="s">
        <v>624</v>
      </c>
      <c r="D416" s="41" t="s">
        <v>625</v>
      </c>
      <c r="E416" s="42" t="s">
        <v>626</v>
      </c>
      <c r="F416" s="10">
        <v>491927</v>
      </c>
      <c r="G416" s="11">
        <f t="shared" si="6"/>
        <v>45.465947236886855</v>
      </c>
    </row>
    <row r="417" spans="1:7" ht="12.75">
      <c r="A417" s="4"/>
      <c r="B417" s="4"/>
      <c r="C417" s="4" t="s">
        <v>284</v>
      </c>
      <c r="D417" s="41" t="s">
        <v>285</v>
      </c>
      <c r="E417" s="42" t="s">
        <v>627</v>
      </c>
      <c r="F417" s="10">
        <v>9928.2</v>
      </c>
      <c r="G417" s="11">
        <f t="shared" si="6"/>
        <v>48.371254567600495</v>
      </c>
    </row>
    <row r="418" spans="1:7" ht="12.75">
      <c r="A418" s="4"/>
      <c r="B418" s="4"/>
      <c r="C418" s="4" t="s">
        <v>287</v>
      </c>
      <c r="D418" s="41" t="s">
        <v>288</v>
      </c>
      <c r="E418" s="42" t="s">
        <v>628</v>
      </c>
      <c r="F418" s="10">
        <v>31345.1</v>
      </c>
      <c r="G418" s="11">
        <f t="shared" si="6"/>
        <v>72.3905311778291</v>
      </c>
    </row>
    <row r="419" spans="1:7" ht="12.75">
      <c r="A419" s="4"/>
      <c r="B419" s="4"/>
      <c r="C419" s="4" t="s">
        <v>290</v>
      </c>
      <c r="D419" s="41" t="s">
        <v>291</v>
      </c>
      <c r="E419" s="42" t="s">
        <v>629</v>
      </c>
      <c r="F419" s="10">
        <v>236.14</v>
      </c>
      <c r="G419" s="11">
        <f t="shared" si="6"/>
        <v>49.298538622129435</v>
      </c>
    </row>
    <row r="420" spans="1:7" ht="12.75">
      <c r="A420" s="4"/>
      <c r="B420" s="4"/>
      <c r="C420" s="4" t="s">
        <v>293</v>
      </c>
      <c r="D420" s="41" t="s">
        <v>294</v>
      </c>
      <c r="E420" s="42" t="s">
        <v>630</v>
      </c>
      <c r="F420" s="10">
        <v>584.85</v>
      </c>
      <c r="G420" s="11">
        <f t="shared" si="6"/>
        <v>13.343600273785079</v>
      </c>
    </row>
    <row r="421" spans="1:7" ht="12.75">
      <c r="A421" s="4"/>
      <c r="B421" s="4"/>
      <c r="C421" s="4" t="s">
        <v>385</v>
      </c>
      <c r="D421" s="41" t="s">
        <v>386</v>
      </c>
      <c r="E421" s="42" t="s">
        <v>631</v>
      </c>
      <c r="F421" s="10">
        <v>1850</v>
      </c>
      <c r="G421" s="11">
        <f t="shared" si="6"/>
        <v>32.760757924561716</v>
      </c>
    </row>
    <row r="422" spans="1:7" ht="12.75">
      <c r="A422" s="4"/>
      <c r="B422" s="4"/>
      <c r="C422" s="4" t="s">
        <v>296</v>
      </c>
      <c r="D422" s="41" t="s">
        <v>297</v>
      </c>
      <c r="E422" s="42" t="s">
        <v>632</v>
      </c>
      <c r="F422" s="10">
        <v>3319.4</v>
      </c>
      <c r="G422" s="11">
        <f t="shared" si="6"/>
        <v>65.53603158933859</v>
      </c>
    </row>
    <row r="423" spans="1:7" ht="22.5">
      <c r="A423" s="4"/>
      <c r="B423" s="4"/>
      <c r="C423" s="4" t="s">
        <v>395</v>
      </c>
      <c r="D423" s="41" t="s">
        <v>396</v>
      </c>
      <c r="E423" s="42" t="s">
        <v>633</v>
      </c>
      <c r="F423" s="10">
        <v>308.07</v>
      </c>
      <c r="G423" s="11">
        <f t="shared" si="6"/>
        <v>20.13529411764706</v>
      </c>
    </row>
    <row r="424" spans="1:7" ht="12.75">
      <c r="A424" s="4"/>
      <c r="B424" s="4"/>
      <c r="C424" s="4" t="s">
        <v>365</v>
      </c>
      <c r="D424" s="41" t="s">
        <v>366</v>
      </c>
      <c r="E424" s="42" t="s">
        <v>634</v>
      </c>
      <c r="F424" s="10">
        <v>16.4</v>
      </c>
      <c r="G424" s="11">
        <f t="shared" si="6"/>
        <v>20.499999999999996</v>
      </c>
    </row>
    <row r="425" spans="1:7" ht="12.75">
      <c r="A425" s="4"/>
      <c r="B425" s="4"/>
      <c r="C425" s="4" t="s">
        <v>401</v>
      </c>
      <c r="D425" s="41" t="s">
        <v>402</v>
      </c>
      <c r="E425" s="42" t="s">
        <v>622</v>
      </c>
      <c r="F425" s="10">
        <v>820.45</v>
      </c>
      <c r="G425" s="11">
        <f t="shared" si="6"/>
        <v>74.99542961608775</v>
      </c>
    </row>
    <row r="426" spans="1:7" ht="22.5">
      <c r="A426" s="4"/>
      <c r="B426" s="4"/>
      <c r="C426" s="4" t="s">
        <v>404</v>
      </c>
      <c r="D426" s="41" t="s">
        <v>405</v>
      </c>
      <c r="E426" s="42" t="s">
        <v>635</v>
      </c>
      <c r="F426" s="10">
        <v>698</v>
      </c>
      <c r="G426" s="11">
        <f t="shared" si="6"/>
        <v>60.328435609334484</v>
      </c>
    </row>
    <row r="427" spans="1:7" ht="45">
      <c r="A427" s="34"/>
      <c r="B427" s="4" t="s">
        <v>196</v>
      </c>
      <c r="C427" s="34"/>
      <c r="D427" s="41" t="s">
        <v>197</v>
      </c>
      <c r="E427" s="42" t="s">
        <v>636</v>
      </c>
      <c r="F427" s="10">
        <f>F428</f>
        <v>2175.06</v>
      </c>
      <c r="G427" s="11">
        <f t="shared" si="6"/>
        <v>46.35677749360614</v>
      </c>
    </row>
    <row r="428" spans="1:7" ht="12.75">
      <c r="A428" s="4"/>
      <c r="B428" s="4"/>
      <c r="C428" s="4" t="s">
        <v>637</v>
      </c>
      <c r="D428" s="41" t="s">
        <v>638</v>
      </c>
      <c r="E428" s="42" t="s">
        <v>636</v>
      </c>
      <c r="F428" s="10">
        <v>2175.06</v>
      </c>
      <c r="G428" s="11">
        <f t="shared" si="6"/>
        <v>46.35677749360614</v>
      </c>
    </row>
    <row r="429" spans="1:7" ht="22.5">
      <c r="A429" s="34"/>
      <c r="B429" s="4" t="s">
        <v>201</v>
      </c>
      <c r="C429" s="34"/>
      <c r="D429" s="41" t="s">
        <v>202</v>
      </c>
      <c r="E429" s="42" t="s">
        <v>639</v>
      </c>
      <c r="F429" s="10">
        <f>F430</f>
        <v>114373.51</v>
      </c>
      <c r="G429" s="11">
        <f t="shared" si="6"/>
        <v>63.68524163623007</v>
      </c>
    </row>
    <row r="430" spans="1:7" ht="12.75">
      <c r="A430" s="4"/>
      <c r="B430" s="4"/>
      <c r="C430" s="4" t="s">
        <v>624</v>
      </c>
      <c r="D430" s="41" t="s">
        <v>625</v>
      </c>
      <c r="E430" s="42" t="s">
        <v>639</v>
      </c>
      <c r="F430" s="10">
        <v>114373.51</v>
      </c>
      <c r="G430" s="11">
        <f t="shared" si="6"/>
        <v>63.68524163623007</v>
      </c>
    </row>
    <row r="431" spans="1:7" ht="22.5">
      <c r="A431" s="34"/>
      <c r="B431" s="4" t="s">
        <v>640</v>
      </c>
      <c r="C431" s="34"/>
      <c r="D431" s="41" t="s">
        <v>641</v>
      </c>
      <c r="E431" s="42" t="s">
        <v>642</v>
      </c>
      <c r="F431" s="10">
        <f>SUM(F432:F433)</f>
        <v>7182.17</v>
      </c>
      <c r="G431" s="11">
        <f t="shared" si="6"/>
        <v>51.40034351964503</v>
      </c>
    </row>
    <row r="432" spans="1:7" ht="12.75">
      <c r="A432" s="4"/>
      <c r="B432" s="4"/>
      <c r="C432" s="4" t="s">
        <v>624</v>
      </c>
      <c r="D432" s="41" t="s">
        <v>625</v>
      </c>
      <c r="E432" s="42" t="s">
        <v>643</v>
      </c>
      <c r="F432" s="10">
        <v>6226.82</v>
      </c>
      <c r="G432" s="11">
        <f t="shared" si="6"/>
        <v>51.61488726790451</v>
      </c>
    </row>
    <row r="433" spans="1:7" ht="12.75">
      <c r="A433" s="4"/>
      <c r="B433" s="4"/>
      <c r="C433" s="4" t="s">
        <v>296</v>
      </c>
      <c r="D433" s="41" t="s">
        <v>297</v>
      </c>
      <c r="E433" s="42" t="s">
        <v>644</v>
      </c>
      <c r="F433" s="10">
        <v>955.35</v>
      </c>
      <c r="G433" s="11">
        <f t="shared" si="6"/>
        <v>50.044525929806184</v>
      </c>
    </row>
    <row r="434" spans="1:7" ht="22.5">
      <c r="A434" s="34"/>
      <c r="B434" s="4" t="s">
        <v>209</v>
      </c>
      <c r="C434" s="34"/>
      <c r="D434" s="41" t="s">
        <v>210</v>
      </c>
      <c r="E434" s="42" t="s">
        <v>645</v>
      </c>
      <c r="F434" s="10">
        <f>F435</f>
        <v>13490.84</v>
      </c>
      <c r="G434" s="11">
        <f t="shared" si="6"/>
        <v>69.79224004138645</v>
      </c>
    </row>
    <row r="435" spans="1:7" ht="12.75">
      <c r="A435" s="4"/>
      <c r="B435" s="4"/>
      <c r="C435" s="4" t="s">
        <v>624</v>
      </c>
      <c r="D435" s="41" t="s">
        <v>625</v>
      </c>
      <c r="E435" s="42" t="s">
        <v>645</v>
      </c>
      <c r="F435" s="10">
        <v>13490.84</v>
      </c>
      <c r="G435" s="11">
        <f t="shared" si="6"/>
        <v>69.79224004138645</v>
      </c>
    </row>
    <row r="436" spans="1:7" ht="22.5">
      <c r="A436" s="34"/>
      <c r="B436" s="4" t="s">
        <v>212</v>
      </c>
      <c r="C436" s="34"/>
      <c r="D436" s="41" t="s">
        <v>213</v>
      </c>
      <c r="E436" s="42" t="s">
        <v>646</v>
      </c>
      <c r="F436" s="10">
        <f>SUM(F437:F452)</f>
        <v>203040.12000000002</v>
      </c>
      <c r="G436" s="11">
        <f t="shared" si="6"/>
        <v>52.68227449047107</v>
      </c>
    </row>
    <row r="437" spans="1:7" ht="12.75">
      <c r="A437" s="4"/>
      <c r="B437" s="4"/>
      <c r="C437" s="4" t="s">
        <v>375</v>
      </c>
      <c r="D437" s="41" t="s">
        <v>376</v>
      </c>
      <c r="E437" s="42" t="s">
        <v>647</v>
      </c>
      <c r="F437" s="10">
        <v>63.06</v>
      </c>
      <c r="G437" s="11">
        <f t="shared" si="6"/>
        <v>17.46814404432133</v>
      </c>
    </row>
    <row r="438" spans="1:7" ht="12.75">
      <c r="A438" s="4"/>
      <c r="B438" s="4"/>
      <c r="C438" s="4" t="s">
        <v>284</v>
      </c>
      <c r="D438" s="41" t="s">
        <v>285</v>
      </c>
      <c r="E438" s="42" t="s">
        <v>648</v>
      </c>
      <c r="F438" s="10">
        <v>127332.1</v>
      </c>
      <c r="G438" s="11">
        <f t="shared" si="6"/>
        <v>49.38721763683753</v>
      </c>
    </row>
    <row r="439" spans="1:7" ht="12.75">
      <c r="A439" s="4"/>
      <c r="B439" s="4"/>
      <c r="C439" s="4" t="s">
        <v>379</v>
      </c>
      <c r="D439" s="41" t="s">
        <v>380</v>
      </c>
      <c r="E439" s="42" t="s">
        <v>649</v>
      </c>
      <c r="F439" s="10">
        <v>22782.91</v>
      </c>
      <c r="G439" s="11">
        <f t="shared" si="6"/>
        <v>99.24599233315908</v>
      </c>
    </row>
    <row r="440" spans="1:7" ht="12.75">
      <c r="A440" s="4"/>
      <c r="B440" s="4"/>
      <c r="C440" s="4" t="s">
        <v>287</v>
      </c>
      <c r="D440" s="41" t="s">
        <v>288</v>
      </c>
      <c r="E440" s="42" t="s">
        <v>650</v>
      </c>
      <c r="F440" s="10">
        <v>27252.25</v>
      </c>
      <c r="G440" s="11">
        <f t="shared" si="6"/>
        <v>52.81341446871185</v>
      </c>
    </row>
    <row r="441" spans="1:7" ht="12.75">
      <c r="A441" s="4"/>
      <c r="B441" s="4"/>
      <c r="C441" s="4" t="s">
        <v>290</v>
      </c>
      <c r="D441" s="41" t="s">
        <v>291</v>
      </c>
      <c r="E441" s="42" t="s">
        <v>651</v>
      </c>
      <c r="F441" s="10">
        <v>2469.23</v>
      </c>
      <c r="G441" s="11">
        <f t="shared" si="6"/>
        <v>35.77038968564392</v>
      </c>
    </row>
    <row r="442" spans="1:7" ht="12.75">
      <c r="A442" s="4"/>
      <c r="B442" s="4"/>
      <c r="C442" s="4" t="s">
        <v>293</v>
      </c>
      <c r="D442" s="41" t="s">
        <v>294</v>
      </c>
      <c r="E442" s="42" t="s">
        <v>652</v>
      </c>
      <c r="F442" s="10">
        <v>3696.27</v>
      </c>
      <c r="G442" s="11">
        <f t="shared" si="6"/>
        <v>31.916673862360764</v>
      </c>
    </row>
    <row r="443" spans="1:7" ht="12.75">
      <c r="A443" s="4"/>
      <c r="B443" s="4"/>
      <c r="C443" s="4" t="s">
        <v>385</v>
      </c>
      <c r="D443" s="41" t="s">
        <v>386</v>
      </c>
      <c r="E443" s="42" t="s">
        <v>653</v>
      </c>
      <c r="F443" s="10">
        <v>5104.24</v>
      </c>
      <c r="G443" s="11">
        <f t="shared" si="6"/>
        <v>66.03156532988358</v>
      </c>
    </row>
    <row r="444" spans="1:7" ht="12.75">
      <c r="A444" s="4"/>
      <c r="B444" s="4"/>
      <c r="C444" s="4" t="s">
        <v>388</v>
      </c>
      <c r="D444" s="41" t="s">
        <v>389</v>
      </c>
      <c r="E444" s="42" t="s">
        <v>654</v>
      </c>
      <c r="F444" s="10">
        <v>214</v>
      </c>
      <c r="G444" s="11">
        <f t="shared" si="6"/>
        <v>47.767857142857146</v>
      </c>
    </row>
    <row r="445" spans="1:7" ht="12.75">
      <c r="A445" s="4"/>
      <c r="B445" s="4"/>
      <c r="C445" s="4" t="s">
        <v>296</v>
      </c>
      <c r="D445" s="41" t="s">
        <v>297</v>
      </c>
      <c r="E445" s="42" t="s">
        <v>655</v>
      </c>
      <c r="F445" s="10">
        <v>5488.02</v>
      </c>
      <c r="G445" s="11">
        <f t="shared" si="6"/>
        <v>63.76969556123635</v>
      </c>
    </row>
    <row r="446" spans="1:7" ht="22.5">
      <c r="A446" s="4"/>
      <c r="B446" s="4"/>
      <c r="C446" s="4" t="s">
        <v>393</v>
      </c>
      <c r="D446" s="41" t="s">
        <v>394</v>
      </c>
      <c r="E446" s="42" t="s">
        <v>656</v>
      </c>
      <c r="F446" s="10">
        <v>472.67</v>
      </c>
      <c r="G446" s="11">
        <f t="shared" si="6"/>
        <v>33.5703125</v>
      </c>
    </row>
    <row r="447" spans="1:7" ht="22.5">
      <c r="A447" s="4"/>
      <c r="B447" s="4"/>
      <c r="C447" s="4" t="s">
        <v>395</v>
      </c>
      <c r="D447" s="41" t="s">
        <v>396</v>
      </c>
      <c r="E447" s="42" t="s">
        <v>657</v>
      </c>
      <c r="F447" s="10">
        <v>872.48</v>
      </c>
      <c r="G447" s="11">
        <f t="shared" si="6"/>
        <v>27.38480853735091</v>
      </c>
    </row>
    <row r="448" spans="1:7" ht="12.75">
      <c r="A448" s="4"/>
      <c r="B448" s="4"/>
      <c r="C448" s="4" t="s">
        <v>365</v>
      </c>
      <c r="D448" s="41" t="s">
        <v>366</v>
      </c>
      <c r="E448" s="42" t="s">
        <v>658</v>
      </c>
      <c r="F448" s="10">
        <v>1895.54</v>
      </c>
      <c r="G448" s="11">
        <f t="shared" si="6"/>
        <v>44.960626185958255</v>
      </c>
    </row>
    <row r="449" spans="1:7" ht="12.75">
      <c r="A449" s="4"/>
      <c r="B449" s="4"/>
      <c r="C449" s="4" t="s">
        <v>276</v>
      </c>
      <c r="D449" s="41" t="s">
        <v>277</v>
      </c>
      <c r="E449" s="42" t="s">
        <v>659</v>
      </c>
      <c r="F449" s="10">
        <v>411</v>
      </c>
      <c r="G449" s="11">
        <f t="shared" si="6"/>
        <v>66.82926829268293</v>
      </c>
    </row>
    <row r="450" spans="1:7" ht="12.75">
      <c r="A450" s="4"/>
      <c r="B450" s="4"/>
      <c r="C450" s="4" t="s">
        <v>401</v>
      </c>
      <c r="D450" s="41" t="s">
        <v>402</v>
      </c>
      <c r="E450" s="42" t="s">
        <v>660</v>
      </c>
      <c r="F450" s="10">
        <v>4307.35</v>
      </c>
      <c r="G450" s="11">
        <f t="shared" si="6"/>
        <v>74.98868384401115</v>
      </c>
    </row>
    <row r="451" spans="1:7" ht="12.75">
      <c r="A451" s="4"/>
      <c r="B451" s="4"/>
      <c r="C451" s="4" t="s">
        <v>357</v>
      </c>
      <c r="D451" s="41" t="s">
        <v>358</v>
      </c>
      <c r="E451" s="42" t="s">
        <v>661</v>
      </c>
      <c r="F451" s="10"/>
      <c r="G451" s="11">
        <f t="shared" si="6"/>
        <v>0</v>
      </c>
    </row>
    <row r="452" spans="1:7" ht="22.5">
      <c r="A452" s="4"/>
      <c r="B452" s="4"/>
      <c r="C452" s="4" t="s">
        <v>404</v>
      </c>
      <c r="D452" s="41" t="s">
        <v>405</v>
      </c>
      <c r="E452" s="42" t="s">
        <v>662</v>
      </c>
      <c r="F452" s="10">
        <v>679</v>
      </c>
      <c r="G452" s="11">
        <f t="shared" si="6"/>
        <v>32.028301886792455</v>
      </c>
    </row>
    <row r="453" spans="1:7" ht="22.5">
      <c r="A453" s="34"/>
      <c r="B453" s="4" t="s">
        <v>218</v>
      </c>
      <c r="C453" s="34"/>
      <c r="D453" s="41" t="s">
        <v>219</v>
      </c>
      <c r="E453" s="42" t="s">
        <v>663</v>
      </c>
      <c r="F453" s="10">
        <f>SUM(F454:F456)</f>
        <v>0</v>
      </c>
      <c r="G453" s="11">
        <f aca="true" t="shared" si="7" ref="G453:G516">F453*100/E453</f>
        <v>0</v>
      </c>
    </row>
    <row r="454" spans="1:7" ht="12.75">
      <c r="A454" s="4"/>
      <c r="B454" s="4"/>
      <c r="C454" s="4" t="s">
        <v>287</v>
      </c>
      <c r="D454" s="41" t="s">
        <v>288</v>
      </c>
      <c r="E454" s="42" t="s">
        <v>664</v>
      </c>
      <c r="F454" s="10"/>
      <c r="G454" s="11">
        <f t="shared" si="7"/>
        <v>0</v>
      </c>
    </row>
    <row r="455" spans="1:7" ht="12.75">
      <c r="A455" s="4"/>
      <c r="B455" s="4"/>
      <c r="C455" s="4" t="s">
        <v>290</v>
      </c>
      <c r="D455" s="41" t="s">
        <v>291</v>
      </c>
      <c r="E455" s="42" t="s">
        <v>665</v>
      </c>
      <c r="F455" s="10"/>
      <c r="G455" s="11">
        <f t="shared" si="7"/>
        <v>0</v>
      </c>
    </row>
    <row r="456" spans="1:7" ht="12.75">
      <c r="A456" s="4"/>
      <c r="B456" s="4"/>
      <c r="C456" s="4" t="s">
        <v>349</v>
      </c>
      <c r="D456" s="41" t="s">
        <v>350</v>
      </c>
      <c r="E456" s="42" t="s">
        <v>666</v>
      </c>
      <c r="F456" s="10"/>
      <c r="G456" s="11">
        <f t="shared" si="7"/>
        <v>0</v>
      </c>
    </row>
    <row r="457" spans="1:7" ht="22.5">
      <c r="A457" s="34"/>
      <c r="B457" s="4" t="s">
        <v>221</v>
      </c>
      <c r="C457" s="34"/>
      <c r="D457" s="41" t="s">
        <v>11</v>
      </c>
      <c r="E457" s="42" t="s">
        <v>667</v>
      </c>
      <c r="F457" s="10">
        <f>SUM(F458:F460)</f>
        <v>52488.16</v>
      </c>
      <c r="G457" s="11">
        <f t="shared" si="7"/>
        <v>58.6879556330784</v>
      </c>
    </row>
    <row r="458" spans="1:7" ht="12.75">
      <c r="A458" s="4"/>
      <c r="B458" s="4"/>
      <c r="C458" s="4" t="s">
        <v>624</v>
      </c>
      <c r="D458" s="41" t="s">
        <v>625</v>
      </c>
      <c r="E458" s="42" t="s">
        <v>668</v>
      </c>
      <c r="F458" s="10">
        <v>49149.76</v>
      </c>
      <c r="G458" s="11">
        <f t="shared" si="7"/>
        <v>69.11015495373886</v>
      </c>
    </row>
    <row r="459" spans="1:7" ht="12.75">
      <c r="A459" s="4"/>
      <c r="B459" s="4"/>
      <c r="C459" s="4" t="s">
        <v>293</v>
      </c>
      <c r="D459" s="41" t="s">
        <v>294</v>
      </c>
      <c r="E459" s="42" t="s">
        <v>551</v>
      </c>
      <c r="F459" s="10">
        <v>1824.41</v>
      </c>
      <c r="G459" s="11">
        <f t="shared" si="7"/>
        <v>82.92772727272727</v>
      </c>
    </row>
    <row r="460" spans="1:7" ht="12.75">
      <c r="A460" s="4"/>
      <c r="B460" s="4"/>
      <c r="C460" s="4" t="s">
        <v>296</v>
      </c>
      <c r="D460" s="41" t="s">
        <v>297</v>
      </c>
      <c r="E460" s="42" t="s">
        <v>669</v>
      </c>
      <c r="F460" s="10">
        <v>1513.99</v>
      </c>
      <c r="G460" s="11">
        <f t="shared" si="7"/>
        <v>9.393162923439633</v>
      </c>
    </row>
    <row r="461" spans="1:7" ht="12.75">
      <c r="A461" s="2" t="s">
        <v>226</v>
      </c>
      <c r="B461" s="2"/>
      <c r="C461" s="2"/>
      <c r="D461" s="39" t="s">
        <v>227</v>
      </c>
      <c r="E461" s="40" t="s">
        <v>670</v>
      </c>
      <c r="F461" s="12">
        <f>F462+F464</f>
        <v>10912.07</v>
      </c>
      <c r="G461" s="13">
        <f t="shared" si="7"/>
        <v>13.841575859391192</v>
      </c>
    </row>
    <row r="462" spans="1:7" ht="22.5">
      <c r="A462" s="34"/>
      <c r="B462" s="4" t="s">
        <v>671</v>
      </c>
      <c r="C462" s="34"/>
      <c r="D462" s="41" t="s">
        <v>672</v>
      </c>
      <c r="E462" s="42" t="s">
        <v>673</v>
      </c>
      <c r="F462" s="10">
        <f>F463</f>
        <v>591</v>
      </c>
      <c r="G462" s="11">
        <f t="shared" si="7"/>
        <v>10.836083608360836</v>
      </c>
    </row>
    <row r="463" spans="1:7" ht="12.75">
      <c r="A463" s="4"/>
      <c r="B463" s="4"/>
      <c r="C463" s="4" t="s">
        <v>296</v>
      </c>
      <c r="D463" s="41" t="s">
        <v>297</v>
      </c>
      <c r="E463" s="42" t="s">
        <v>673</v>
      </c>
      <c r="F463" s="10">
        <v>591</v>
      </c>
      <c r="G463" s="11">
        <f t="shared" si="7"/>
        <v>10.836083608360836</v>
      </c>
    </row>
    <row r="464" spans="1:7" ht="22.5">
      <c r="A464" s="34"/>
      <c r="B464" s="4" t="s">
        <v>229</v>
      </c>
      <c r="C464" s="34"/>
      <c r="D464" s="41" t="s">
        <v>11</v>
      </c>
      <c r="E464" s="42" t="s">
        <v>674</v>
      </c>
      <c r="F464" s="10">
        <f>SUM(F465:F478)</f>
        <v>10321.07</v>
      </c>
      <c r="G464" s="11">
        <f t="shared" si="7"/>
        <v>14.064955916657967</v>
      </c>
    </row>
    <row r="465" spans="1:7" ht="33.75">
      <c r="A465" s="4"/>
      <c r="B465" s="4"/>
      <c r="C465" s="4" t="s">
        <v>675</v>
      </c>
      <c r="D465" s="41" t="s">
        <v>676</v>
      </c>
      <c r="E465" s="42" t="s">
        <v>75</v>
      </c>
      <c r="F465" s="10"/>
      <c r="G465" s="11">
        <f t="shared" si="7"/>
        <v>0</v>
      </c>
    </row>
    <row r="466" spans="1:7" ht="12.75">
      <c r="A466" s="4"/>
      <c r="B466" s="4"/>
      <c r="C466" s="4" t="s">
        <v>677</v>
      </c>
      <c r="D466" s="41" t="s">
        <v>625</v>
      </c>
      <c r="E466" s="42" t="s">
        <v>678</v>
      </c>
      <c r="F466" s="10">
        <v>1582.24</v>
      </c>
      <c r="G466" s="11">
        <f t="shared" si="7"/>
        <v>22.036339124306767</v>
      </c>
    </row>
    <row r="467" spans="1:7" ht="12.75">
      <c r="A467" s="4"/>
      <c r="B467" s="4"/>
      <c r="C467" s="4" t="s">
        <v>679</v>
      </c>
      <c r="D467" s="41" t="s">
        <v>285</v>
      </c>
      <c r="E467" s="42" t="s">
        <v>680</v>
      </c>
      <c r="F467" s="10">
        <v>3813.48</v>
      </c>
      <c r="G467" s="11">
        <f t="shared" si="7"/>
        <v>42.3685163664321</v>
      </c>
    </row>
    <row r="468" spans="1:7" ht="12.75">
      <c r="A468" s="4"/>
      <c r="B468" s="4"/>
      <c r="C468" s="4" t="s">
        <v>681</v>
      </c>
      <c r="D468" s="41" t="s">
        <v>285</v>
      </c>
      <c r="E468" s="42" t="s">
        <v>682</v>
      </c>
      <c r="F468" s="10">
        <v>201.98</v>
      </c>
      <c r="G468" s="11">
        <f t="shared" si="7"/>
        <v>42.488114771340825</v>
      </c>
    </row>
    <row r="469" spans="1:7" ht="12.75">
      <c r="A469" s="4"/>
      <c r="B469" s="4"/>
      <c r="C469" s="4" t="s">
        <v>683</v>
      </c>
      <c r="D469" s="41" t="s">
        <v>288</v>
      </c>
      <c r="E469" s="42" t="s">
        <v>684</v>
      </c>
      <c r="F469" s="10">
        <v>724.19</v>
      </c>
      <c r="G469" s="11">
        <f t="shared" si="7"/>
        <v>44.24047307781592</v>
      </c>
    </row>
    <row r="470" spans="1:7" ht="12.75">
      <c r="A470" s="4"/>
      <c r="B470" s="4"/>
      <c r="C470" s="4" t="s">
        <v>685</v>
      </c>
      <c r="D470" s="41" t="s">
        <v>288</v>
      </c>
      <c r="E470" s="42" t="s">
        <v>686</v>
      </c>
      <c r="F470" s="10">
        <v>38.36</v>
      </c>
      <c r="G470" s="11">
        <f t="shared" si="7"/>
        <v>44.24452133794694</v>
      </c>
    </row>
    <row r="471" spans="1:7" ht="12.75">
      <c r="A471" s="4"/>
      <c r="B471" s="4"/>
      <c r="C471" s="4" t="s">
        <v>687</v>
      </c>
      <c r="D471" s="41" t="s">
        <v>291</v>
      </c>
      <c r="E471" s="42" t="s">
        <v>688</v>
      </c>
      <c r="F471" s="10">
        <v>76.17</v>
      </c>
      <c r="G471" s="11">
        <f t="shared" si="7"/>
        <v>49.95409233997902</v>
      </c>
    </row>
    <row r="472" spans="1:7" ht="12.75">
      <c r="A472" s="4"/>
      <c r="B472" s="4"/>
      <c r="C472" s="4" t="s">
        <v>689</v>
      </c>
      <c r="D472" s="41" t="s">
        <v>291</v>
      </c>
      <c r="E472" s="42" t="s">
        <v>690</v>
      </c>
      <c r="F472" s="10">
        <v>4.03</v>
      </c>
      <c r="G472" s="11">
        <f t="shared" si="7"/>
        <v>49.87623762376238</v>
      </c>
    </row>
    <row r="473" spans="1:7" ht="12.75">
      <c r="A473" s="4"/>
      <c r="B473" s="4"/>
      <c r="C473" s="4" t="s">
        <v>691</v>
      </c>
      <c r="D473" s="41" t="s">
        <v>350</v>
      </c>
      <c r="E473" s="42" t="s">
        <v>692</v>
      </c>
      <c r="F473" s="10">
        <v>957.31</v>
      </c>
      <c r="G473" s="11">
        <f t="shared" si="7"/>
        <v>16.800217612579413</v>
      </c>
    </row>
    <row r="474" spans="1:7" ht="12.75">
      <c r="A474" s="4"/>
      <c r="B474" s="4"/>
      <c r="C474" s="4" t="s">
        <v>693</v>
      </c>
      <c r="D474" s="41" t="s">
        <v>350</v>
      </c>
      <c r="E474" s="42" t="s">
        <v>694</v>
      </c>
      <c r="F474" s="10">
        <v>50.71</v>
      </c>
      <c r="G474" s="11">
        <f t="shared" si="7"/>
        <v>16.802518223989395</v>
      </c>
    </row>
    <row r="475" spans="1:7" ht="12.75">
      <c r="A475" s="4"/>
      <c r="B475" s="4"/>
      <c r="C475" s="4" t="s">
        <v>695</v>
      </c>
      <c r="D475" s="41" t="s">
        <v>294</v>
      </c>
      <c r="E475" s="42" t="s">
        <v>696</v>
      </c>
      <c r="F475" s="10">
        <v>177.12</v>
      </c>
      <c r="G475" s="11">
        <f t="shared" si="7"/>
        <v>21.19319405556752</v>
      </c>
    </row>
    <row r="476" spans="1:7" ht="12.75">
      <c r="A476" s="4"/>
      <c r="B476" s="4"/>
      <c r="C476" s="4" t="s">
        <v>697</v>
      </c>
      <c r="D476" s="41" t="s">
        <v>294</v>
      </c>
      <c r="E476" s="42" t="s">
        <v>698</v>
      </c>
      <c r="F476" s="10">
        <v>9.38</v>
      </c>
      <c r="G476" s="11">
        <f t="shared" si="7"/>
        <v>21.19295074559422</v>
      </c>
    </row>
    <row r="477" spans="1:7" ht="12.75">
      <c r="A477" s="4"/>
      <c r="B477" s="4"/>
      <c r="C477" s="4" t="s">
        <v>699</v>
      </c>
      <c r="D477" s="41" t="s">
        <v>297</v>
      </c>
      <c r="E477" s="42" t="s">
        <v>700</v>
      </c>
      <c r="F477" s="10">
        <v>2550.99</v>
      </c>
      <c r="G477" s="11">
        <f t="shared" si="7"/>
        <v>6.2524172758569465</v>
      </c>
    </row>
    <row r="478" spans="1:7" ht="12.75">
      <c r="A478" s="4"/>
      <c r="B478" s="4"/>
      <c r="C478" s="4" t="s">
        <v>701</v>
      </c>
      <c r="D478" s="41" t="s">
        <v>297</v>
      </c>
      <c r="E478" s="42" t="s">
        <v>702</v>
      </c>
      <c r="F478" s="10">
        <v>135.11</v>
      </c>
      <c r="G478" s="11">
        <f t="shared" si="7"/>
        <v>6.252371653076902</v>
      </c>
    </row>
    <row r="479" spans="1:7" ht="12.75">
      <c r="A479" s="2" t="s">
        <v>235</v>
      </c>
      <c r="B479" s="2"/>
      <c r="C479" s="2"/>
      <c r="D479" s="39" t="s">
        <v>236</v>
      </c>
      <c r="E479" s="40" t="s">
        <v>703</v>
      </c>
      <c r="F479" s="12">
        <f>F480+F490+F492</f>
        <v>76214.14</v>
      </c>
      <c r="G479" s="13">
        <f t="shared" si="7"/>
        <v>43.00926615652017</v>
      </c>
    </row>
    <row r="480" spans="1:7" ht="22.5">
      <c r="A480" s="34"/>
      <c r="B480" s="4" t="s">
        <v>704</v>
      </c>
      <c r="C480" s="34"/>
      <c r="D480" s="41" t="s">
        <v>705</v>
      </c>
      <c r="E480" s="42" t="s">
        <v>706</v>
      </c>
      <c r="F480" s="10">
        <f>SUM(F481:F489)</f>
        <v>58088.14</v>
      </c>
      <c r="G480" s="11">
        <f t="shared" si="7"/>
        <v>42.305301259222034</v>
      </c>
    </row>
    <row r="481" spans="1:7" ht="12.75">
      <c r="A481" s="4"/>
      <c r="B481" s="4"/>
      <c r="C481" s="4" t="s">
        <v>375</v>
      </c>
      <c r="D481" s="41" t="s">
        <v>376</v>
      </c>
      <c r="E481" s="42" t="s">
        <v>707</v>
      </c>
      <c r="F481" s="10">
        <v>2255.4</v>
      </c>
      <c r="G481" s="11">
        <f t="shared" si="7"/>
        <v>49.986702127659576</v>
      </c>
    </row>
    <row r="482" spans="1:7" ht="12.75">
      <c r="A482" s="4"/>
      <c r="B482" s="4"/>
      <c r="C482" s="4" t="s">
        <v>284</v>
      </c>
      <c r="D482" s="41" t="s">
        <v>285</v>
      </c>
      <c r="E482" s="42" t="s">
        <v>708</v>
      </c>
      <c r="F482" s="10">
        <v>40521.79</v>
      </c>
      <c r="G482" s="11">
        <f t="shared" si="7"/>
        <v>42.40410837056958</v>
      </c>
    </row>
    <row r="483" spans="1:7" ht="12.75">
      <c r="A483" s="4"/>
      <c r="B483" s="4"/>
      <c r="C483" s="4" t="s">
        <v>379</v>
      </c>
      <c r="D483" s="41" t="s">
        <v>380</v>
      </c>
      <c r="E483" s="42" t="s">
        <v>709</v>
      </c>
      <c r="F483" s="10">
        <v>3830.35</v>
      </c>
      <c r="G483" s="11">
        <f t="shared" si="7"/>
        <v>83.96207803594915</v>
      </c>
    </row>
    <row r="484" spans="1:7" ht="12.75">
      <c r="A484" s="4"/>
      <c r="B484" s="4"/>
      <c r="C484" s="4" t="s">
        <v>287</v>
      </c>
      <c r="D484" s="41" t="s">
        <v>288</v>
      </c>
      <c r="E484" s="42" t="s">
        <v>710</v>
      </c>
      <c r="F484" s="10">
        <v>8585.87</v>
      </c>
      <c r="G484" s="11">
        <f t="shared" si="7"/>
        <v>47.73375215433369</v>
      </c>
    </row>
    <row r="485" spans="1:7" ht="12.75">
      <c r="A485" s="4"/>
      <c r="B485" s="4"/>
      <c r="C485" s="4" t="s">
        <v>290</v>
      </c>
      <c r="D485" s="41" t="s">
        <v>291</v>
      </c>
      <c r="E485" s="42" t="s">
        <v>711</v>
      </c>
      <c r="F485" s="10">
        <v>318.46</v>
      </c>
      <c r="G485" s="11">
        <f t="shared" si="7"/>
        <v>12.425282871634801</v>
      </c>
    </row>
    <row r="486" spans="1:7" ht="22.5">
      <c r="A486" s="4"/>
      <c r="B486" s="4"/>
      <c r="C486" s="4" t="s">
        <v>468</v>
      </c>
      <c r="D486" s="41" t="s">
        <v>469</v>
      </c>
      <c r="E486" s="42" t="s">
        <v>712</v>
      </c>
      <c r="F486" s="10"/>
      <c r="G486" s="11">
        <f t="shared" si="7"/>
        <v>0</v>
      </c>
    </row>
    <row r="487" spans="1:7" ht="12.75">
      <c r="A487" s="4"/>
      <c r="B487" s="4"/>
      <c r="C487" s="4" t="s">
        <v>293</v>
      </c>
      <c r="D487" s="41" t="s">
        <v>294</v>
      </c>
      <c r="E487" s="42" t="s">
        <v>713</v>
      </c>
      <c r="F487" s="10">
        <v>406.03</v>
      </c>
      <c r="G487" s="11">
        <f t="shared" si="7"/>
        <v>4.969767441860465</v>
      </c>
    </row>
    <row r="488" spans="1:7" ht="12.75">
      <c r="A488" s="4"/>
      <c r="B488" s="4"/>
      <c r="C488" s="4" t="s">
        <v>296</v>
      </c>
      <c r="D488" s="41" t="s">
        <v>297</v>
      </c>
      <c r="E488" s="42" t="s">
        <v>714</v>
      </c>
      <c r="F488" s="10">
        <v>10.24</v>
      </c>
      <c r="G488" s="11">
        <f t="shared" si="7"/>
        <v>1.841726618705036</v>
      </c>
    </row>
    <row r="489" spans="1:7" ht="12.75">
      <c r="A489" s="4"/>
      <c r="B489" s="4"/>
      <c r="C489" s="4" t="s">
        <v>401</v>
      </c>
      <c r="D489" s="41" t="s">
        <v>402</v>
      </c>
      <c r="E489" s="42" t="s">
        <v>715</v>
      </c>
      <c r="F489" s="10">
        <v>2160</v>
      </c>
      <c r="G489" s="11">
        <f t="shared" si="7"/>
        <v>75</v>
      </c>
    </row>
    <row r="490" spans="1:7" ht="22.5">
      <c r="A490" s="34"/>
      <c r="B490" s="4" t="s">
        <v>238</v>
      </c>
      <c r="C490" s="34"/>
      <c r="D490" s="41" t="s">
        <v>239</v>
      </c>
      <c r="E490" s="42" t="s">
        <v>716</v>
      </c>
      <c r="F490" s="10">
        <f>SUM(F491)</f>
        <v>18126</v>
      </c>
      <c r="G490" s="11">
        <f t="shared" si="7"/>
        <v>46.546145549792</v>
      </c>
    </row>
    <row r="491" spans="1:7" ht="12.75">
      <c r="A491" s="4"/>
      <c r="B491" s="4"/>
      <c r="C491" s="4" t="s">
        <v>717</v>
      </c>
      <c r="D491" s="41" t="s">
        <v>718</v>
      </c>
      <c r="E491" s="42" t="s">
        <v>716</v>
      </c>
      <c r="F491" s="10">
        <v>18126</v>
      </c>
      <c r="G491" s="11">
        <f t="shared" si="7"/>
        <v>46.546145549792</v>
      </c>
    </row>
    <row r="492" spans="1:7" ht="22.5">
      <c r="A492" s="34"/>
      <c r="B492" s="4" t="s">
        <v>719</v>
      </c>
      <c r="C492" s="34"/>
      <c r="D492" s="41" t="s">
        <v>547</v>
      </c>
      <c r="E492" s="42" t="s">
        <v>720</v>
      </c>
      <c r="F492" s="10">
        <f>F493</f>
        <v>0</v>
      </c>
      <c r="G492" s="11">
        <f t="shared" si="7"/>
        <v>0</v>
      </c>
    </row>
    <row r="493" spans="1:7" ht="12.75">
      <c r="A493" s="4"/>
      <c r="B493" s="4"/>
      <c r="C493" s="4" t="s">
        <v>296</v>
      </c>
      <c r="D493" s="41" t="s">
        <v>297</v>
      </c>
      <c r="E493" s="42" t="s">
        <v>720</v>
      </c>
      <c r="F493" s="10"/>
      <c r="G493" s="11">
        <f t="shared" si="7"/>
        <v>0</v>
      </c>
    </row>
    <row r="494" spans="1:7" ht="12.75">
      <c r="A494" s="2" t="s">
        <v>240</v>
      </c>
      <c r="B494" s="2"/>
      <c r="C494" s="2"/>
      <c r="D494" s="39" t="s">
        <v>241</v>
      </c>
      <c r="E494" s="40" t="s">
        <v>721</v>
      </c>
      <c r="F494" s="12">
        <f>F495+F498+F501+F505+F510+F516+F519</f>
        <v>873471.43</v>
      </c>
      <c r="G494" s="13">
        <f t="shared" si="7"/>
        <v>43.500071464962</v>
      </c>
    </row>
    <row r="495" spans="1:7" ht="22.5">
      <c r="A495" s="34"/>
      <c r="B495" s="4" t="s">
        <v>722</v>
      </c>
      <c r="C495" s="34"/>
      <c r="D495" s="41" t="s">
        <v>723</v>
      </c>
      <c r="E495" s="42" t="s">
        <v>724</v>
      </c>
      <c r="F495" s="10">
        <f>SUM(F496:F497)</f>
        <v>0</v>
      </c>
      <c r="G495" s="11">
        <f t="shared" si="7"/>
        <v>0</v>
      </c>
    </row>
    <row r="496" spans="1:7" ht="33.75">
      <c r="A496" s="4"/>
      <c r="B496" s="4"/>
      <c r="C496" s="4" t="s">
        <v>725</v>
      </c>
      <c r="D496" s="41" t="s">
        <v>726</v>
      </c>
      <c r="E496" s="42" t="s">
        <v>336</v>
      </c>
      <c r="F496" s="10"/>
      <c r="G496" s="11">
        <f t="shared" si="7"/>
        <v>0</v>
      </c>
    </row>
    <row r="497" spans="1:7" ht="12.75">
      <c r="A497" s="4"/>
      <c r="B497" s="4"/>
      <c r="C497" s="4" t="s">
        <v>296</v>
      </c>
      <c r="D497" s="41" t="s">
        <v>297</v>
      </c>
      <c r="E497" s="42" t="s">
        <v>727</v>
      </c>
      <c r="F497" s="10"/>
      <c r="G497" s="11">
        <f t="shared" si="7"/>
        <v>0</v>
      </c>
    </row>
    <row r="498" spans="1:7" ht="22.5">
      <c r="A498" s="34"/>
      <c r="B498" s="4" t="s">
        <v>728</v>
      </c>
      <c r="C498" s="34"/>
      <c r="D498" s="41" t="s">
        <v>729</v>
      </c>
      <c r="E498" s="42" t="s">
        <v>816</v>
      </c>
      <c r="F498" s="10">
        <f>F499+F500</f>
        <v>47785.07</v>
      </c>
      <c r="G498" s="11">
        <f t="shared" si="7"/>
        <v>51.05733457276875</v>
      </c>
    </row>
    <row r="499" spans="1:7" ht="12.75">
      <c r="A499" s="4"/>
      <c r="B499" s="4"/>
      <c r="C499" s="4" t="s">
        <v>293</v>
      </c>
      <c r="D499" s="41" t="s">
        <v>294</v>
      </c>
      <c r="E499" s="42" t="s">
        <v>817</v>
      </c>
      <c r="F499" s="10">
        <v>14152.04</v>
      </c>
      <c r="G499" s="11">
        <f t="shared" si="7"/>
        <v>46.26210323297702</v>
      </c>
    </row>
    <row r="500" spans="1:7" ht="12.75">
      <c r="A500" s="4"/>
      <c r="B500" s="4"/>
      <c r="C500" s="4" t="s">
        <v>296</v>
      </c>
      <c r="D500" s="41" t="s">
        <v>297</v>
      </c>
      <c r="E500" s="42" t="s">
        <v>730</v>
      </c>
      <c r="F500" s="10">
        <v>33633.03</v>
      </c>
      <c r="G500" s="11">
        <f t="shared" si="7"/>
        <v>53.38576190476191</v>
      </c>
    </row>
    <row r="501" spans="1:7" ht="22.5">
      <c r="A501" s="34"/>
      <c r="B501" s="4" t="s">
        <v>243</v>
      </c>
      <c r="C501" s="34"/>
      <c r="D501" s="41" t="s">
        <v>244</v>
      </c>
      <c r="E501" s="42" t="s">
        <v>731</v>
      </c>
      <c r="F501" s="10">
        <f>SUM(F502:F504)</f>
        <v>47356.19</v>
      </c>
      <c r="G501" s="11">
        <f t="shared" si="7"/>
        <v>32.17132472826087</v>
      </c>
    </row>
    <row r="502" spans="1:7" ht="12.75">
      <c r="A502" s="4"/>
      <c r="B502" s="4"/>
      <c r="C502" s="4" t="s">
        <v>293</v>
      </c>
      <c r="D502" s="41" t="s">
        <v>294</v>
      </c>
      <c r="E502" s="42" t="s">
        <v>732</v>
      </c>
      <c r="F502" s="10">
        <v>4482.42</v>
      </c>
      <c r="G502" s="11">
        <f t="shared" si="7"/>
        <v>36.741147540983604</v>
      </c>
    </row>
    <row r="503" spans="1:7" ht="12.75">
      <c r="A503" s="4"/>
      <c r="B503" s="4"/>
      <c r="C503" s="4" t="s">
        <v>385</v>
      </c>
      <c r="D503" s="41" t="s">
        <v>386</v>
      </c>
      <c r="E503" s="42" t="s">
        <v>75</v>
      </c>
      <c r="F503" s="10">
        <v>1353.69</v>
      </c>
      <c r="G503" s="11">
        <f t="shared" si="7"/>
        <v>27.0738</v>
      </c>
    </row>
    <row r="504" spans="1:7" ht="12.75">
      <c r="A504" s="4"/>
      <c r="B504" s="4"/>
      <c r="C504" s="4" t="s">
        <v>296</v>
      </c>
      <c r="D504" s="41" t="s">
        <v>297</v>
      </c>
      <c r="E504" s="42" t="s">
        <v>733</v>
      </c>
      <c r="F504" s="10">
        <v>41520.08</v>
      </c>
      <c r="G504" s="11">
        <f t="shared" si="7"/>
        <v>31.938523076923076</v>
      </c>
    </row>
    <row r="505" spans="1:7" ht="22.5">
      <c r="A505" s="34"/>
      <c r="B505" s="4" t="s">
        <v>734</v>
      </c>
      <c r="C505" s="34"/>
      <c r="D505" s="41" t="s">
        <v>735</v>
      </c>
      <c r="E505" s="42" t="s">
        <v>818</v>
      </c>
      <c r="F505" s="10">
        <f>SUM(F506:F509)</f>
        <v>78515.55</v>
      </c>
      <c r="G505" s="11">
        <f t="shared" si="7"/>
        <v>92.39732395029185</v>
      </c>
    </row>
    <row r="506" spans="1:7" ht="12.75">
      <c r="A506" s="4"/>
      <c r="B506" s="4"/>
      <c r="C506" s="4" t="s">
        <v>293</v>
      </c>
      <c r="D506" s="41" t="s">
        <v>294</v>
      </c>
      <c r="E506" s="42" t="s">
        <v>819</v>
      </c>
      <c r="F506" s="10">
        <v>3104.06</v>
      </c>
      <c r="G506" s="11">
        <f t="shared" si="7"/>
        <v>57.482592592592596</v>
      </c>
    </row>
    <row r="507" spans="1:7" ht="12.75">
      <c r="A507" s="4"/>
      <c r="B507" s="4"/>
      <c r="C507" s="4" t="s">
        <v>296</v>
      </c>
      <c r="D507" s="41" t="s">
        <v>297</v>
      </c>
      <c r="E507" s="42" t="s">
        <v>820</v>
      </c>
      <c r="F507" s="10">
        <v>4351.49</v>
      </c>
      <c r="G507" s="11">
        <f t="shared" si="7"/>
        <v>51.194</v>
      </c>
    </row>
    <row r="508" spans="1:7" ht="12.75">
      <c r="A508" s="4"/>
      <c r="B508" s="4"/>
      <c r="C508" s="4" t="s">
        <v>276</v>
      </c>
      <c r="D508" s="41" t="s">
        <v>277</v>
      </c>
      <c r="E508" s="42" t="s">
        <v>736</v>
      </c>
      <c r="F508" s="10">
        <v>6384</v>
      </c>
      <c r="G508" s="11">
        <f t="shared" si="7"/>
        <v>99.75</v>
      </c>
    </row>
    <row r="509" spans="1:7" ht="33.75">
      <c r="A509" s="4"/>
      <c r="B509" s="4"/>
      <c r="C509" s="4" t="s">
        <v>737</v>
      </c>
      <c r="D509" s="41" t="s">
        <v>738</v>
      </c>
      <c r="E509" s="42" t="s">
        <v>739</v>
      </c>
      <c r="F509" s="10">
        <v>64676</v>
      </c>
      <c r="G509" s="11">
        <f t="shared" si="7"/>
        <v>100</v>
      </c>
    </row>
    <row r="510" spans="1:7" ht="22.5">
      <c r="A510" s="34"/>
      <c r="B510" s="4" t="s">
        <v>740</v>
      </c>
      <c r="C510" s="34"/>
      <c r="D510" s="41" t="s">
        <v>741</v>
      </c>
      <c r="E510" s="42" t="s">
        <v>742</v>
      </c>
      <c r="F510" s="10">
        <f>SUM(F511:F515)</f>
        <v>189069</v>
      </c>
      <c r="G510" s="11">
        <f t="shared" si="7"/>
        <v>56.72637263726373</v>
      </c>
    </row>
    <row r="511" spans="1:7" ht="12.75">
      <c r="A511" s="4"/>
      <c r="B511" s="4"/>
      <c r="C511" s="4" t="s">
        <v>293</v>
      </c>
      <c r="D511" s="41" t="s">
        <v>294</v>
      </c>
      <c r="E511" s="42" t="s">
        <v>743</v>
      </c>
      <c r="F511" s="10"/>
      <c r="G511" s="11">
        <f t="shared" si="7"/>
        <v>0</v>
      </c>
    </row>
    <row r="512" spans="1:7" ht="12.75">
      <c r="A512" s="4"/>
      <c r="B512" s="4"/>
      <c r="C512" s="4" t="s">
        <v>385</v>
      </c>
      <c r="D512" s="41" t="s">
        <v>386</v>
      </c>
      <c r="E512" s="42" t="s">
        <v>744</v>
      </c>
      <c r="F512" s="10">
        <v>124951.27</v>
      </c>
      <c r="G512" s="11">
        <f t="shared" si="7"/>
        <v>55.533897777777774</v>
      </c>
    </row>
    <row r="513" spans="1:7" ht="12.75">
      <c r="A513" s="4"/>
      <c r="B513" s="4"/>
      <c r="C513" s="4" t="s">
        <v>314</v>
      </c>
      <c r="D513" s="41" t="s">
        <v>315</v>
      </c>
      <c r="E513" s="42" t="s">
        <v>745</v>
      </c>
      <c r="F513" s="10">
        <v>46765.65</v>
      </c>
      <c r="G513" s="11">
        <f t="shared" si="7"/>
        <v>61.8593253968254</v>
      </c>
    </row>
    <row r="514" spans="1:7" ht="12.75">
      <c r="A514" s="4"/>
      <c r="B514" s="4"/>
      <c r="C514" s="4" t="s">
        <v>296</v>
      </c>
      <c r="D514" s="41" t="s">
        <v>297</v>
      </c>
      <c r="E514" s="42" t="s">
        <v>746</v>
      </c>
      <c r="F514" s="10">
        <v>17352.08</v>
      </c>
      <c r="G514" s="11">
        <f t="shared" si="7"/>
        <v>74.15418803418804</v>
      </c>
    </row>
    <row r="515" spans="1:7" ht="12.75">
      <c r="A515" s="4"/>
      <c r="B515" s="4"/>
      <c r="C515" s="4" t="s">
        <v>278</v>
      </c>
      <c r="D515" s="41" t="s">
        <v>279</v>
      </c>
      <c r="E515" s="42" t="s">
        <v>111</v>
      </c>
      <c r="F515" s="10"/>
      <c r="G515" s="11">
        <f t="shared" si="7"/>
        <v>0</v>
      </c>
    </row>
    <row r="516" spans="1:7" ht="22.5">
      <c r="A516" s="34"/>
      <c r="B516" s="4" t="s">
        <v>247</v>
      </c>
      <c r="C516" s="34"/>
      <c r="D516" s="41" t="s">
        <v>248</v>
      </c>
      <c r="E516" s="42" t="s">
        <v>747</v>
      </c>
      <c r="F516" s="10">
        <f>F517+F518</f>
        <v>439150</v>
      </c>
      <c r="G516" s="11">
        <f t="shared" si="7"/>
        <v>37.62584072312899</v>
      </c>
    </row>
    <row r="517" spans="1:7" ht="22.5">
      <c r="A517" s="4"/>
      <c r="B517" s="4"/>
      <c r="C517" s="4" t="s">
        <v>748</v>
      </c>
      <c r="D517" s="41" t="s">
        <v>749</v>
      </c>
      <c r="E517" s="42" t="s">
        <v>750</v>
      </c>
      <c r="F517" s="10">
        <v>375000</v>
      </c>
      <c r="G517" s="11">
        <f aca="true" t="shared" si="8" ref="G517:G555">F517*100/E517</f>
        <v>33.99818676337262</v>
      </c>
    </row>
    <row r="518" spans="1:7" ht="33.75">
      <c r="A518" s="4"/>
      <c r="B518" s="4"/>
      <c r="C518" s="4" t="s">
        <v>751</v>
      </c>
      <c r="D518" s="41" t="s">
        <v>752</v>
      </c>
      <c r="E518" s="42" t="s">
        <v>753</v>
      </c>
      <c r="F518" s="10">
        <v>64150</v>
      </c>
      <c r="G518" s="11">
        <f t="shared" si="8"/>
        <v>100</v>
      </c>
    </row>
    <row r="519" spans="1:7" ht="22.5">
      <c r="A519" s="34"/>
      <c r="B519" s="4" t="s">
        <v>258</v>
      </c>
      <c r="C519" s="34"/>
      <c r="D519" s="41" t="s">
        <v>11</v>
      </c>
      <c r="E519" s="42" t="s">
        <v>754</v>
      </c>
      <c r="F519" s="10">
        <f>SUM(F520:F527)</f>
        <v>71595.62</v>
      </c>
      <c r="G519" s="11">
        <f t="shared" si="8"/>
        <v>46.26235461359524</v>
      </c>
    </row>
    <row r="520" spans="1:7" ht="12.75">
      <c r="A520" s="4"/>
      <c r="B520" s="4"/>
      <c r="C520" s="4" t="s">
        <v>287</v>
      </c>
      <c r="D520" s="41" t="s">
        <v>288</v>
      </c>
      <c r="E520" s="42" t="s">
        <v>755</v>
      </c>
      <c r="F520" s="10">
        <v>114.23</v>
      </c>
      <c r="G520" s="11">
        <f t="shared" si="8"/>
        <v>28.5575</v>
      </c>
    </row>
    <row r="521" spans="1:7" ht="12.75">
      <c r="A521" s="4"/>
      <c r="B521" s="4"/>
      <c r="C521" s="4" t="s">
        <v>290</v>
      </c>
      <c r="D521" s="41" t="s">
        <v>291</v>
      </c>
      <c r="E521" s="42" t="s">
        <v>756</v>
      </c>
      <c r="F521" s="10"/>
      <c r="G521" s="11">
        <f t="shared" si="8"/>
        <v>0</v>
      </c>
    </row>
    <row r="522" spans="1:7" ht="12.75">
      <c r="A522" s="4"/>
      <c r="B522" s="4"/>
      <c r="C522" s="4" t="s">
        <v>349</v>
      </c>
      <c r="D522" s="41" t="s">
        <v>350</v>
      </c>
      <c r="E522" s="42" t="s">
        <v>757</v>
      </c>
      <c r="F522" s="10">
        <v>629</v>
      </c>
      <c r="G522" s="11">
        <f t="shared" si="8"/>
        <v>17.97142857142857</v>
      </c>
    </row>
    <row r="523" spans="1:7" ht="12.75">
      <c r="A523" s="4"/>
      <c r="B523" s="4"/>
      <c r="C523" s="4" t="s">
        <v>293</v>
      </c>
      <c r="D523" s="41" t="s">
        <v>294</v>
      </c>
      <c r="E523" s="42" t="s">
        <v>758</v>
      </c>
      <c r="F523" s="10">
        <v>1323.42</v>
      </c>
      <c r="G523" s="11">
        <f t="shared" si="8"/>
        <v>16.139268292682928</v>
      </c>
    </row>
    <row r="524" spans="1:7" ht="12.75">
      <c r="A524" s="4"/>
      <c r="B524" s="4"/>
      <c r="C524" s="4" t="s">
        <v>385</v>
      </c>
      <c r="D524" s="41" t="s">
        <v>386</v>
      </c>
      <c r="E524" s="42" t="s">
        <v>759</v>
      </c>
      <c r="F524" s="10">
        <v>39388.38</v>
      </c>
      <c r="G524" s="11">
        <f t="shared" si="8"/>
        <v>53.01262449528936</v>
      </c>
    </row>
    <row r="525" spans="1:7" ht="12.75">
      <c r="A525" s="4"/>
      <c r="B525" s="4"/>
      <c r="C525" s="4" t="s">
        <v>314</v>
      </c>
      <c r="D525" s="41" t="s">
        <v>315</v>
      </c>
      <c r="E525" s="42" t="s">
        <v>760</v>
      </c>
      <c r="F525" s="10"/>
      <c r="G525" s="11">
        <f t="shared" si="8"/>
        <v>0</v>
      </c>
    </row>
    <row r="526" spans="1:7" ht="12.75">
      <c r="A526" s="4"/>
      <c r="B526" s="4"/>
      <c r="C526" s="4" t="s">
        <v>296</v>
      </c>
      <c r="D526" s="41" t="s">
        <v>297</v>
      </c>
      <c r="E526" s="42" t="s">
        <v>761</v>
      </c>
      <c r="F526" s="10">
        <v>8704.61</v>
      </c>
      <c r="G526" s="11">
        <f t="shared" si="8"/>
        <v>30.542491228070176</v>
      </c>
    </row>
    <row r="527" spans="1:7" ht="12.75">
      <c r="A527" s="4"/>
      <c r="B527" s="4"/>
      <c r="C527" s="4" t="s">
        <v>276</v>
      </c>
      <c r="D527" s="41" t="s">
        <v>277</v>
      </c>
      <c r="E527" s="42" t="s">
        <v>762</v>
      </c>
      <c r="F527" s="10">
        <v>21435.98</v>
      </c>
      <c r="G527" s="11">
        <f t="shared" si="8"/>
        <v>61.24565714285714</v>
      </c>
    </row>
    <row r="528" spans="1:7" ht="12.75">
      <c r="A528" s="2" t="s">
        <v>260</v>
      </c>
      <c r="B528" s="2"/>
      <c r="C528" s="2"/>
      <c r="D528" s="39" t="s">
        <v>261</v>
      </c>
      <c r="E528" s="40" t="s">
        <v>763</v>
      </c>
      <c r="F528" s="12">
        <f>F529+F535+F538+F540</f>
        <v>567609.6699999999</v>
      </c>
      <c r="G528" s="13">
        <f t="shared" si="8"/>
        <v>48.75052455735776</v>
      </c>
    </row>
    <row r="529" spans="1:7" ht="22.5">
      <c r="A529" s="34"/>
      <c r="B529" s="4" t="s">
        <v>764</v>
      </c>
      <c r="C529" s="34"/>
      <c r="D529" s="41" t="s">
        <v>765</v>
      </c>
      <c r="E529" s="42" t="s">
        <v>766</v>
      </c>
      <c r="F529" s="10">
        <f>SUM(F530:F534)</f>
        <v>10026.67</v>
      </c>
      <c r="G529" s="11">
        <f t="shared" si="8"/>
        <v>22.98904046772899</v>
      </c>
    </row>
    <row r="530" spans="1:7" ht="12.75">
      <c r="A530" s="4"/>
      <c r="B530" s="4"/>
      <c r="C530" s="4" t="s">
        <v>287</v>
      </c>
      <c r="D530" s="41" t="s">
        <v>288</v>
      </c>
      <c r="E530" s="42" t="s">
        <v>767</v>
      </c>
      <c r="F530" s="10">
        <v>92.34</v>
      </c>
      <c r="G530" s="11">
        <f t="shared" si="8"/>
        <v>3.6397319668900274</v>
      </c>
    </row>
    <row r="531" spans="1:7" ht="12.75">
      <c r="A531" s="4"/>
      <c r="B531" s="4"/>
      <c r="C531" s="4" t="s">
        <v>290</v>
      </c>
      <c r="D531" s="41" t="s">
        <v>291</v>
      </c>
      <c r="E531" s="42" t="s">
        <v>768</v>
      </c>
      <c r="F531" s="10"/>
      <c r="G531" s="11">
        <f t="shared" si="8"/>
        <v>0</v>
      </c>
    </row>
    <row r="532" spans="1:7" ht="12.75">
      <c r="A532" s="4"/>
      <c r="B532" s="4"/>
      <c r="C532" s="4" t="s">
        <v>349</v>
      </c>
      <c r="D532" s="41" t="s">
        <v>350</v>
      </c>
      <c r="E532" s="42" t="s">
        <v>769</v>
      </c>
      <c r="F532" s="10">
        <v>6270</v>
      </c>
      <c r="G532" s="11">
        <f t="shared" si="8"/>
        <v>42.36486486486486</v>
      </c>
    </row>
    <row r="533" spans="1:7" ht="12.75">
      <c r="A533" s="4"/>
      <c r="B533" s="4"/>
      <c r="C533" s="4" t="s">
        <v>293</v>
      </c>
      <c r="D533" s="41" t="s">
        <v>294</v>
      </c>
      <c r="E533" s="42" t="s">
        <v>770</v>
      </c>
      <c r="F533" s="10">
        <v>3664.33</v>
      </c>
      <c r="G533" s="11">
        <f t="shared" si="8"/>
        <v>14.64677432248781</v>
      </c>
    </row>
    <row r="534" spans="1:7" ht="12.75">
      <c r="A534" s="4"/>
      <c r="B534" s="4"/>
      <c r="C534" s="4" t="s">
        <v>296</v>
      </c>
      <c r="D534" s="41" t="s">
        <v>297</v>
      </c>
      <c r="E534" s="42" t="s">
        <v>771</v>
      </c>
      <c r="F534" s="10"/>
      <c r="G534" s="11">
        <f t="shared" si="8"/>
        <v>0</v>
      </c>
    </row>
    <row r="535" spans="1:7" ht="22.5">
      <c r="A535" s="34"/>
      <c r="B535" s="4" t="s">
        <v>772</v>
      </c>
      <c r="C535" s="34"/>
      <c r="D535" s="41" t="s">
        <v>773</v>
      </c>
      <c r="E535" s="42" t="s">
        <v>774</v>
      </c>
      <c r="F535" s="10">
        <f>SUM(F536:F537)</f>
        <v>463803</v>
      </c>
      <c r="G535" s="11">
        <f t="shared" si="8"/>
        <v>59.098241590214066</v>
      </c>
    </row>
    <row r="536" spans="1:7" ht="12.75">
      <c r="A536" s="4"/>
      <c r="B536" s="4"/>
      <c r="C536" s="4" t="s">
        <v>775</v>
      </c>
      <c r="D536" s="41" t="s">
        <v>776</v>
      </c>
      <c r="E536" s="42" t="s">
        <v>777</v>
      </c>
      <c r="F536" s="10">
        <v>448428</v>
      </c>
      <c r="G536" s="11">
        <f t="shared" si="8"/>
        <v>58.32830385015609</v>
      </c>
    </row>
    <row r="537" spans="1:7" ht="33.75">
      <c r="A537" s="4"/>
      <c r="B537" s="4"/>
      <c r="C537" s="4" t="s">
        <v>778</v>
      </c>
      <c r="D537" s="41" t="s">
        <v>779</v>
      </c>
      <c r="E537" s="42" t="s">
        <v>780</v>
      </c>
      <c r="F537" s="10">
        <v>15375</v>
      </c>
      <c r="G537" s="11">
        <f t="shared" si="8"/>
        <v>96.09375</v>
      </c>
    </row>
    <row r="538" spans="1:7" ht="22.5">
      <c r="A538" s="34"/>
      <c r="B538" s="4" t="s">
        <v>781</v>
      </c>
      <c r="C538" s="34"/>
      <c r="D538" s="41" t="s">
        <v>782</v>
      </c>
      <c r="E538" s="42" t="s">
        <v>783</v>
      </c>
      <c r="F538" s="10">
        <f>F539</f>
        <v>90780</v>
      </c>
      <c r="G538" s="11">
        <f t="shared" si="8"/>
        <v>58.34190231362468</v>
      </c>
    </row>
    <row r="539" spans="1:7" ht="12.75">
      <c r="A539" s="4"/>
      <c r="B539" s="4"/>
      <c r="C539" s="4" t="s">
        <v>775</v>
      </c>
      <c r="D539" s="41" t="s">
        <v>776</v>
      </c>
      <c r="E539" s="42" t="s">
        <v>783</v>
      </c>
      <c r="F539" s="10">
        <v>90780</v>
      </c>
      <c r="G539" s="11">
        <f t="shared" si="8"/>
        <v>58.34190231362468</v>
      </c>
    </row>
    <row r="540" spans="1:7" ht="22.5">
      <c r="A540" s="34"/>
      <c r="B540" s="4" t="s">
        <v>263</v>
      </c>
      <c r="C540" s="34"/>
      <c r="D540" s="41" t="s">
        <v>11</v>
      </c>
      <c r="E540" s="42" t="s">
        <v>784</v>
      </c>
      <c r="F540" s="10">
        <f>SUM(F541:F543)</f>
        <v>3000</v>
      </c>
      <c r="G540" s="11">
        <f t="shared" si="8"/>
        <v>1.663893510815308</v>
      </c>
    </row>
    <row r="541" spans="1:7" ht="12.75">
      <c r="A541" s="4"/>
      <c r="B541" s="4"/>
      <c r="C541" s="4" t="s">
        <v>293</v>
      </c>
      <c r="D541" s="41" t="s">
        <v>294</v>
      </c>
      <c r="E541" s="42" t="s">
        <v>111</v>
      </c>
      <c r="F541" s="10"/>
      <c r="G541" s="11">
        <f t="shared" si="8"/>
        <v>0</v>
      </c>
    </row>
    <row r="542" spans="1:7" ht="12.75">
      <c r="A542" s="4"/>
      <c r="B542" s="4"/>
      <c r="C542" s="4" t="s">
        <v>296</v>
      </c>
      <c r="D542" s="41" t="s">
        <v>297</v>
      </c>
      <c r="E542" s="42" t="s">
        <v>785</v>
      </c>
      <c r="F542" s="10">
        <v>3000</v>
      </c>
      <c r="G542" s="11">
        <f t="shared" si="8"/>
        <v>11.406844106463879</v>
      </c>
    </row>
    <row r="543" spans="1:7" ht="12.75">
      <c r="A543" s="4"/>
      <c r="B543" s="4"/>
      <c r="C543" s="4" t="s">
        <v>278</v>
      </c>
      <c r="D543" s="41" t="s">
        <v>279</v>
      </c>
      <c r="E543" s="42" t="s">
        <v>786</v>
      </c>
      <c r="F543" s="10"/>
      <c r="G543" s="11">
        <f t="shared" si="8"/>
        <v>0</v>
      </c>
    </row>
    <row r="544" spans="1:7" ht="12.75">
      <c r="A544" s="2" t="s">
        <v>264</v>
      </c>
      <c r="B544" s="2"/>
      <c r="C544" s="2"/>
      <c r="D544" s="39" t="s">
        <v>265</v>
      </c>
      <c r="E544" s="40" t="s">
        <v>787</v>
      </c>
      <c r="F544" s="12">
        <f>F545</f>
        <v>61938.21</v>
      </c>
      <c r="G544" s="13">
        <f t="shared" si="8"/>
        <v>21.379309035556123</v>
      </c>
    </row>
    <row r="545" spans="1:7" ht="22.5">
      <c r="A545" s="34"/>
      <c r="B545" s="4" t="s">
        <v>267</v>
      </c>
      <c r="C545" s="34"/>
      <c r="D545" s="41" t="s">
        <v>11</v>
      </c>
      <c r="E545" s="42" t="s">
        <v>787</v>
      </c>
      <c r="F545" s="10">
        <f>SUM(F546:F554)</f>
        <v>61938.21</v>
      </c>
      <c r="G545" s="11">
        <f t="shared" si="8"/>
        <v>21.379309035556123</v>
      </c>
    </row>
    <row r="546" spans="1:7" ht="22.5">
      <c r="A546" s="4"/>
      <c r="B546" s="4"/>
      <c r="C546" s="4" t="s">
        <v>788</v>
      </c>
      <c r="D546" s="41" t="s">
        <v>789</v>
      </c>
      <c r="E546" s="42" t="s">
        <v>790</v>
      </c>
      <c r="F546" s="10">
        <v>26000</v>
      </c>
      <c r="G546" s="11">
        <f t="shared" si="8"/>
        <v>72.22222222222223</v>
      </c>
    </row>
    <row r="547" spans="1:7" ht="12.75">
      <c r="A547" s="4"/>
      <c r="B547" s="4"/>
      <c r="C547" s="4" t="s">
        <v>791</v>
      </c>
      <c r="D547" s="41" t="s">
        <v>792</v>
      </c>
      <c r="E547" s="42" t="s">
        <v>793</v>
      </c>
      <c r="F547" s="10">
        <v>1300</v>
      </c>
      <c r="G547" s="11">
        <f t="shared" si="8"/>
        <v>100</v>
      </c>
    </row>
    <row r="548" spans="1:7" ht="12.75">
      <c r="A548" s="4"/>
      <c r="B548" s="4"/>
      <c r="C548" s="4" t="s">
        <v>794</v>
      </c>
      <c r="D548" s="41" t="s">
        <v>795</v>
      </c>
      <c r="E548" s="42" t="s">
        <v>796</v>
      </c>
      <c r="F548" s="10">
        <v>4800</v>
      </c>
      <c r="G548" s="11">
        <f t="shared" si="8"/>
        <v>50</v>
      </c>
    </row>
    <row r="549" spans="1:7" ht="12.75">
      <c r="A549" s="4"/>
      <c r="B549" s="4"/>
      <c r="C549" s="4" t="s">
        <v>293</v>
      </c>
      <c r="D549" s="41" t="s">
        <v>294</v>
      </c>
      <c r="E549" s="42" t="s">
        <v>392</v>
      </c>
      <c r="F549" s="10">
        <v>3737.76</v>
      </c>
      <c r="G549" s="11">
        <f t="shared" si="8"/>
        <v>32.22206896551724</v>
      </c>
    </row>
    <row r="550" spans="1:7" ht="12.75">
      <c r="A550" s="4"/>
      <c r="B550" s="4"/>
      <c r="C550" s="4" t="s">
        <v>385</v>
      </c>
      <c r="D550" s="41" t="s">
        <v>386</v>
      </c>
      <c r="E550" s="42" t="s">
        <v>75</v>
      </c>
      <c r="F550" s="10"/>
      <c r="G550" s="11">
        <f t="shared" si="8"/>
        <v>0</v>
      </c>
    </row>
    <row r="551" spans="1:7" ht="12.75">
      <c r="A551" s="4"/>
      <c r="B551" s="4"/>
      <c r="C551" s="4" t="s">
        <v>296</v>
      </c>
      <c r="D551" s="41" t="s">
        <v>297</v>
      </c>
      <c r="E551" s="42" t="s">
        <v>259</v>
      </c>
      <c r="F551" s="10">
        <v>10190.53</v>
      </c>
      <c r="G551" s="11">
        <f t="shared" si="8"/>
        <v>27.541972972972975</v>
      </c>
    </row>
    <row r="552" spans="1:7" ht="12.75">
      <c r="A552" s="4"/>
      <c r="B552" s="4"/>
      <c r="C552" s="4" t="s">
        <v>278</v>
      </c>
      <c r="D552" s="41" t="s">
        <v>279</v>
      </c>
      <c r="E552" s="42" t="s">
        <v>821</v>
      </c>
      <c r="F552" s="10">
        <v>15909.92</v>
      </c>
      <c r="G552" s="11">
        <f t="shared" si="8"/>
        <v>11.291719600564944</v>
      </c>
    </row>
    <row r="553" spans="1:7" ht="12.75">
      <c r="A553" s="4"/>
      <c r="B553" s="4"/>
      <c r="C553" s="4" t="s">
        <v>327</v>
      </c>
      <c r="D553" s="41" t="s">
        <v>279</v>
      </c>
      <c r="E553" s="42" t="s">
        <v>797</v>
      </c>
      <c r="F553" s="10"/>
      <c r="G553" s="11">
        <f t="shared" si="8"/>
        <v>0</v>
      </c>
    </row>
    <row r="554" spans="1:7" ht="12.75">
      <c r="A554" s="4"/>
      <c r="B554" s="4"/>
      <c r="C554" s="4" t="s">
        <v>329</v>
      </c>
      <c r="D554" s="41" t="s">
        <v>279</v>
      </c>
      <c r="E554" s="42" t="s">
        <v>798</v>
      </c>
      <c r="F554" s="10"/>
      <c r="G554" s="11">
        <f t="shared" si="8"/>
        <v>0</v>
      </c>
    </row>
    <row r="555" spans="1:7" ht="12.75">
      <c r="A555" s="46" t="s">
        <v>270</v>
      </c>
      <c r="B555" s="46"/>
      <c r="C555" s="46"/>
      <c r="D555" s="46"/>
      <c r="E555" s="43" t="s">
        <v>799</v>
      </c>
      <c r="F555" s="12">
        <f>F143+F155+F168+F174+F184+F194+F238+F252+F266+F269+F272+F383+F399+F461+F479+F494+F528+F544</f>
        <v>9576553.709999999</v>
      </c>
      <c r="G555" s="13">
        <f t="shared" si="8"/>
        <v>44.15783780689952</v>
      </c>
    </row>
  </sheetData>
  <sheetProtection/>
  <mergeCells count="6">
    <mergeCell ref="A2:E2"/>
    <mergeCell ref="A555:D555"/>
    <mergeCell ref="A139:D139"/>
    <mergeCell ref="A140:E140"/>
    <mergeCell ref="A141:E141"/>
    <mergeCell ref="A1:G1"/>
  </mergeCells>
  <printOptions/>
  <pageMargins left="0.75" right="0.75" top="1" bottom="1" header="0.5" footer="0.5"/>
  <pageSetup horizontalDpi="600" verticalDpi="600" orientation="portrait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sznajde</cp:lastModifiedBy>
  <cp:lastPrinted>2013-08-19T07:17:46Z</cp:lastPrinted>
  <dcterms:created xsi:type="dcterms:W3CDTF">2013-07-10T05:20:16Z</dcterms:created>
  <dcterms:modified xsi:type="dcterms:W3CDTF">2013-09-17T07:04:22Z</dcterms:modified>
  <cp:category/>
  <cp:version/>
  <cp:contentType/>
  <cp:contentStatus/>
</cp:coreProperties>
</file>