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hody" sheetId="1" r:id="rId1"/>
    <sheet name="wydatki" sheetId="2" r:id="rId2"/>
    <sheet name="f sołecki" sheetId="3" r:id="rId3"/>
    <sheet name="zad zlecone" sheetId="4" r:id="rId4"/>
    <sheet name="zmiana planu na programy" sheetId="5" r:id="rId5"/>
    <sheet name="Arkusz1" sheetId="6" r:id="rId6"/>
  </sheets>
  <definedNames/>
  <calcPr fullCalcOnLoad="1"/>
</workbook>
</file>

<file path=xl/sharedStrings.xml><?xml version="1.0" encoding="utf-8"?>
<sst xmlns="http://schemas.openxmlformats.org/spreadsheetml/2006/main" count="1900" uniqueCount="968">
  <si>
    <t>Dział</t>
  </si>
  <si>
    <t>Treść</t>
  </si>
  <si>
    <t>010</t>
  </si>
  <si>
    <t>Rolnictwo i łowiectwo</t>
  </si>
  <si>
    <t>479 166,75</t>
  </si>
  <si>
    <t>01009</t>
  </si>
  <si>
    <t>Spółki wodne</t>
  </si>
  <si>
    <t>421,00</t>
  </si>
  <si>
    <t>4430</t>
  </si>
  <si>
    <t>Różne opłaty i składki</t>
  </si>
  <si>
    <t>01010</t>
  </si>
  <si>
    <t>Infrastruktura wodociągowa i sanitacyjna wsi</t>
  </si>
  <si>
    <t>71 500,00</t>
  </si>
  <si>
    <t>6050</t>
  </si>
  <si>
    <t>Wydatki inwestycyjne jednostek budżetowych</t>
  </si>
  <si>
    <t>01030</t>
  </si>
  <si>
    <t>Izby rolnicze</t>
  </si>
  <si>
    <t>19 104,00</t>
  </si>
  <si>
    <t>2850</t>
  </si>
  <si>
    <t>Wpłaty gmin na rzecz izb rolniczych w wysokości 2% uzyskanych wpływów z podatku rolnego</t>
  </si>
  <si>
    <t>01095</t>
  </si>
  <si>
    <t>Pozostała działalność</t>
  </si>
  <si>
    <t>388 141,75</t>
  </si>
  <si>
    <t>4010</t>
  </si>
  <si>
    <t>Wynagrodzenia osobowe pracowników</t>
  </si>
  <si>
    <t>4 769,59</t>
  </si>
  <si>
    <t>4110</t>
  </si>
  <si>
    <t>Składki na ubezpieczenia społeczne</t>
  </si>
  <si>
    <t>815,59</t>
  </si>
  <si>
    <t>4120</t>
  </si>
  <si>
    <t>Składki na Fundusz Pracy</t>
  </si>
  <si>
    <t>116,85</t>
  </si>
  <si>
    <t>4210</t>
  </si>
  <si>
    <t>Zakup materiałów i wyposażenia</t>
  </si>
  <si>
    <t>113,29</t>
  </si>
  <si>
    <t>4300</t>
  </si>
  <si>
    <t>Zakup usług pozostałych</t>
  </si>
  <si>
    <t>1 795,30</t>
  </si>
  <si>
    <t>380 531,13</t>
  </si>
  <si>
    <t>600</t>
  </si>
  <si>
    <t>Transport i łączność</t>
  </si>
  <si>
    <t>1 993 600,00</t>
  </si>
  <si>
    <t>60004</t>
  </si>
  <si>
    <t>Lokalny transport zbiorowy</t>
  </si>
  <si>
    <t>68 000,00</t>
  </si>
  <si>
    <t>2310</t>
  </si>
  <si>
    <t>Dotacje celowe przekazane gminie na zadania bieżące realizowane na podstawie porozumień (umów) między jednostkami samorządu terytorialnego</t>
  </si>
  <si>
    <t>60013</t>
  </si>
  <si>
    <t>Drogi publiczne wojewódzkie</t>
  </si>
  <si>
    <t>4 000,00</t>
  </si>
  <si>
    <t>60014</t>
  </si>
  <si>
    <t>Drogi publiczne powiatowe</t>
  </si>
  <si>
    <t>32 161,00</t>
  </si>
  <si>
    <t>16 411,00</t>
  </si>
  <si>
    <t>15 750,00</t>
  </si>
  <si>
    <t>60016</t>
  </si>
  <si>
    <t>Drogi publiczne gminne</t>
  </si>
  <si>
    <t>1 889 285,00</t>
  </si>
  <si>
    <t>75 505,00</t>
  </si>
  <si>
    <t>4270</t>
  </si>
  <si>
    <t>Zakup usług remontowych</t>
  </si>
  <si>
    <t>323 468,00</t>
  </si>
  <si>
    <t>221 511,00</t>
  </si>
  <si>
    <t>1 263 006,00</t>
  </si>
  <si>
    <t>6668</t>
  </si>
  <si>
    <t>Zwroty dotacji oraz płatności, w tym wykorzystanych niezgodnie z przeznaczeniem lub wykorzystanych z naruszeniem procedur, o których mowa w art. 184 ustawy, pobranych nienaleznie lub w nadmiernej wysokości, dotyczące wydatków majątkowych.</t>
  </si>
  <si>
    <t>5 795,00</t>
  </si>
  <si>
    <t>60017</t>
  </si>
  <si>
    <t>Drogi wewnetrzne</t>
  </si>
  <si>
    <t>154,00</t>
  </si>
  <si>
    <t>630</t>
  </si>
  <si>
    <t>Turystyka</t>
  </si>
  <si>
    <t>56 034,00</t>
  </si>
  <si>
    <t>63095</t>
  </si>
  <si>
    <t>5 700,00</t>
  </si>
  <si>
    <t>3 500,00</t>
  </si>
  <si>
    <t>6058</t>
  </si>
  <si>
    <t>24 869,00</t>
  </si>
  <si>
    <t>6059</t>
  </si>
  <si>
    <t>21 965,00</t>
  </si>
  <si>
    <t>700</t>
  </si>
  <si>
    <t>Gospodarka mieszkaniowa</t>
  </si>
  <si>
    <t>544 534,00</t>
  </si>
  <si>
    <t>70004</t>
  </si>
  <si>
    <t>Różne jednostki obsługi gospodarki mieszkaniowej</t>
  </si>
  <si>
    <t>31 350,00</t>
  </si>
  <si>
    <t>7 935,00</t>
  </si>
  <si>
    <t>2 500,00</t>
  </si>
  <si>
    <t>915,00</t>
  </si>
  <si>
    <t>4580</t>
  </si>
  <si>
    <t>Pozostałe odsetki</t>
  </si>
  <si>
    <t>2 000,00</t>
  </si>
  <si>
    <t>4600</t>
  </si>
  <si>
    <t>Kary i odszkodowania wypłacane na rzecz osób prawnych i innych jednostek organizacyjnych</t>
  </si>
  <si>
    <t>16 000,00</t>
  </si>
  <si>
    <t>4610</t>
  </si>
  <si>
    <t>Koszty postępowania sądowego i prokuratorskiego</t>
  </si>
  <si>
    <t>70005</t>
  </si>
  <si>
    <t>Gospodarka gruntami i nieruchomościami</t>
  </si>
  <si>
    <t>513 184,00</t>
  </si>
  <si>
    <t>70 000,00</t>
  </si>
  <si>
    <t>6060</t>
  </si>
  <si>
    <t>Wydatki na zakupy inwestycyjne jednostek budżetowych</t>
  </si>
  <si>
    <t>443 184,00</t>
  </si>
  <si>
    <t>710</t>
  </si>
  <si>
    <t>Działalność usługowa</t>
  </si>
  <si>
    <t>118 500,00</t>
  </si>
  <si>
    <t>71004</t>
  </si>
  <si>
    <t>Plany zagospodarowania przestrzennego</t>
  </si>
  <si>
    <t>80 383,00</t>
  </si>
  <si>
    <t>171,00</t>
  </si>
  <si>
    <t>4170</t>
  </si>
  <si>
    <t>Wynagrodzenia bezosobowe</t>
  </si>
  <si>
    <t>1 000,00</t>
  </si>
  <si>
    <t>79 212,00</t>
  </si>
  <si>
    <t>71014</t>
  </si>
  <si>
    <t>Opracowania geodezyjne i kartograficzne</t>
  </si>
  <si>
    <t>15 000,00</t>
  </si>
  <si>
    <t>71095</t>
  </si>
  <si>
    <t>23 117,00</t>
  </si>
  <si>
    <t>22 017,00</t>
  </si>
  <si>
    <t>1 100,00</t>
  </si>
  <si>
    <t>750</t>
  </si>
  <si>
    <t>Administracja publiczna</t>
  </si>
  <si>
    <t>2 033 203,00</t>
  </si>
  <si>
    <t>75011</t>
  </si>
  <si>
    <t>Urzędy wojewódzkie</t>
  </si>
  <si>
    <t>45 114,00</t>
  </si>
  <si>
    <t>25 990,00</t>
  </si>
  <si>
    <t>4 401,00</t>
  </si>
  <si>
    <t>636,00</t>
  </si>
  <si>
    <t>560,76</t>
  </si>
  <si>
    <t>12 442,11</t>
  </si>
  <si>
    <t>4410</t>
  </si>
  <si>
    <t>Podróże służbowe krajowe</t>
  </si>
  <si>
    <t>1 084,13</t>
  </si>
  <si>
    <t>75022</t>
  </si>
  <si>
    <t>Rady gmin (miast i miast na prawach powiatu)</t>
  </si>
  <si>
    <t>84 300,00</t>
  </si>
  <si>
    <t>3030</t>
  </si>
  <si>
    <t xml:space="preserve">Różne wydatki na rzecz osób fizycznych </t>
  </si>
  <si>
    <t>76 500,00</t>
  </si>
  <si>
    <t>3 400,00</t>
  </si>
  <si>
    <t>4 400,00</t>
  </si>
  <si>
    <t>75023</t>
  </si>
  <si>
    <t>Urzędy gmin (miast i miast na prawach powiatu)</t>
  </si>
  <si>
    <t>1 707 350,00</t>
  </si>
  <si>
    <t>3020</t>
  </si>
  <si>
    <t>Wydatki osobowe niezaliczone do wynagrodzeń</t>
  </si>
  <si>
    <t>1 200,00</t>
  </si>
  <si>
    <t>957 000,00</t>
  </si>
  <si>
    <t>4040</t>
  </si>
  <si>
    <t>Dodatkowe wynagrodzenie roczne</t>
  </si>
  <si>
    <t>80 800,00</t>
  </si>
  <si>
    <t>177 000,00</t>
  </si>
  <si>
    <t>18 000,00</t>
  </si>
  <si>
    <t>4 700,00</t>
  </si>
  <si>
    <t>40 800,00</t>
  </si>
  <si>
    <t>4260</t>
  </si>
  <si>
    <t>Zakup energii</t>
  </si>
  <si>
    <t>35 650,00</t>
  </si>
  <si>
    <t>4280</t>
  </si>
  <si>
    <t>Zakup usług zdrowotnych</t>
  </si>
  <si>
    <t>1 500,00</t>
  </si>
  <si>
    <t>287 100,00</t>
  </si>
  <si>
    <t>4350</t>
  </si>
  <si>
    <t>Zakup usług dostępu do sieci Internet</t>
  </si>
  <si>
    <t>10 600,00</t>
  </si>
  <si>
    <t>4360</t>
  </si>
  <si>
    <t>Opłaty z tytułu zakupu usług telekomunikacyjnych świadczonych w ruchomej publicznej sieci telefonicznej</t>
  </si>
  <si>
    <t>4 800,00</t>
  </si>
  <si>
    <t>4370</t>
  </si>
  <si>
    <t>Opłata z tytułu zakupu usług telekomunikacyjnych świadczonych w stacjonarnej publicznej sieci telefonicznej.</t>
  </si>
  <si>
    <t>9 400,00</t>
  </si>
  <si>
    <t>12 300,00</t>
  </si>
  <si>
    <t>4420</t>
  </si>
  <si>
    <t>Podróże służbowe zagraniczne</t>
  </si>
  <si>
    <t>1 600,00</t>
  </si>
  <si>
    <t>4440</t>
  </si>
  <si>
    <t>Odpisy na zakładowy fundusz świadczeń socjalnych</t>
  </si>
  <si>
    <t>23 000,00</t>
  </si>
  <si>
    <t>7 150,00</t>
  </si>
  <si>
    <t>4700</t>
  </si>
  <si>
    <t xml:space="preserve">Szkolenia pracowników niebędących członkami korpusu służby cywilnej </t>
  </si>
  <si>
    <t>2 900,00</t>
  </si>
  <si>
    <t>31 850,00</t>
  </si>
  <si>
    <t>75075</t>
  </si>
  <si>
    <t>Promocja jednostek samorządu terytorialnego</t>
  </si>
  <si>
    <t>91 362,00</t>
  </si>
  <si>
    <t>500,00</t>
  </si>
  <si>
    <t>10 371,00</t>
  </si>
  <si>
    <t>80 491,00</t>
  </si>
  <si>
    <t>75095</t>
  </si>
  <si>
    <t>105 077,00</t>
  </si>
  <si>
    <t>4100</t>
  </si>
  <si>
    <t>Wynagrodzenia agencyjno-prowizyjne</t>
  </si>
  <si>
    <t>19 700,00</t>
  </si>
  <si>
    <t>16 077,00</t>
  </si>
  <si>
    <t>7 800,00</t>
  </si>
  <si>
    <t>38 000,00</t>
  </si>
  <si>
    <t>4 500,00</t>
  </si>
  <si>
    <t>751</t>
  </si>
  <si>
    <t>Urzędy naczelnych organów władzy państwowej, kontroli i ochrony prawa oraz sądownictwa</t>
  </si>
  <si>
    <t>5 330,00</t>
  </si>
  <si>
    <t>75101</t>
  </si>
  <si>
    <t>Urzędy naczelnych organów władzy państwowej, kontroli i ochrony prawa</t>
  </si>
  <si>
    <t>1 008,00</t>
  </si>
  <si>
    <t>609,00</t>
  </si>
  <si>
    <t>103,00</t>
  </si>
  <si>
    <t>14,00</t>
  </si>
  <si>
    <t>30,00</t>
  </si>
  <si>
    <t>252,00</t>
  </si>
  <si>
    <t>75109</t>
  </si>
  <si>
    <t>Wybory do rad gmin, rad powiatów i sejmików województw, wybory wójtów, burmistrzów i prezydentów miast oraz referenda gminne, powiatowe i wojewódzkie</t>
  </si>
  <si>
    <t>4 322,00</t>
  </si>
  <si>
    <t>2 460,00</t>
  </si>
  <si>
    <t>74,00</t>
  </si>
  <si>
    <t>11,00</t>
  </si>
  <si>
    <t>429,00</t>
  </si>
  <si>
    <t>1 164,00</t>
  </si>
  <si>
    <t>184,00</t>
  </si>
  <si>
    <t>754</t>
  </si>
  <si>
    <t>Bezpieczeństwo publiczne i ochrona przeciwpożarowa</t>
  </si>
  <si>
    <t>276 855,00</t>
  </si>
  <si>
    <t>75412</t>
  </si>
  <si>
    <t>Ochotnicze straże pożarne</t>
  </si>
  <si>
    <t>223 277,00</t>
  </si>
  <si>
    <t>29 400,00</t>
  </si>
  <si>
    <t>20 000,00</t>
  </si>
  <si>
    <t>51 581,00</t>
  </si>
  <si>
    <t>31 800,00</t>
  </si>
  <si>
    <t>13 900,00</t>
  </si>
  <si>
    <t>16 200,00</t>
  </si>
  <si>
    <t>1 150,00</t>
  </si>
  <si>
    <t>23 352,00</t>
  </si>
  <si>
    <t>35 894,00</t>
  </si>
  <si>
    <t>75421</t>
  </si>
  <si>
    <t>Zarządzanie kryzysowe</t>
  </si>
  <si>
    <t>53 578,00</t>
  </si>
  <si>
    <t>578,00</t>
  </si>
  <si>
    <t>4810</t>
  </si>
  <si>
    <t>Rezerwy</t>
  </si>
  <si>
    <t>53 000,00</t>
  </si>
  <si>
    <t>757</t>
  </si>
  <si>
    <t>Obsługa długu publicznego</t>
  </si>
  <si>
    <t>335 625,00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</si>
  <si>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</si>
  <si>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</si>
  <si>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</si>
  <si>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</si>
  <si>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8110</t>
  </si>
  <si>
    <t>Odsetki od samorządowych papierów wartościowych lub zaciągniętych przez jednostkę samorządu terytorialnego kredytów i pożyczek</t>
  </si>
  <si>
    <t>333 625,00</t>
  </si>
  <si>
    <t>758</t>
  </si>
  <si>
    <t>Różne rozliczenia</t>
  </si>
  <si>
    <t>27 800,00</t>
  </si>
  <si>
    <t>75818</t>
  </si>
  <si>
    <t>Rezerwy ogólne i celowe</t>
  </si>
  <si>
    <t>801</t>
  </si>
  <si>
    <t>Oświata i wychowanie</t>
  </si>
  <si>
    <t>9 775 478,00</t>
  </si>
  <si>
    <t>80101</t>
  </si>
  <si>
    <t>Szkoły podstawowe</t>
  </si>
  <si>
    <t>4 017 053,00</t>
  </si>
  <si>
    <t>2590</t>
  </si>
  <si>
    <t>Dotacja podmiotowa z budżetu dla publicznej jednostki systemu oświaty prowadzonej przez osobę prawną inną niż jednostka samorządu terytorialnego lub przez osobę fizyczną</t>
  </si>
  <si>
    <t>594 950,00</t>
  </si>
  <si>
    <t>188 266,00</t>
  </si>
  <si>
    <t>2 102 133,00</t>
  </si>
  <si>
    <t>165 462,00</t>
  </si>
  <si>
    <t>414 081,00</t>
  </si>
  <si>
    <t>49 923,00</t>
  </si>
  <si>
    <t>4140</t>
  </si>
  <si>
    <t>Wpłaty na Państwowy Fundusz Rehabilitacji Osób Niepełnosprawnych</t>
  </si>
  <si>
    <t>2 861,00</t>
  </si>
  <si>
    <t>118 447,00</t>
  </si>
  <si>
    <t>4240</t>
  </si>
  <si>
    <t>Zakup pomocy naukowych, dydaktycznych i książek</t>
  </si>
  <si>
    <t>7 929,00</t>
  </si>
  <si>
    <t>124 678,00</t>
  </si>
  <si>
    <t>10 414,00</t>
  </si>
  <si>
    <t>3 713,00</t>
  </si>
  <si>
    <t>65 272,00</t>
  </si>
  <si>
    <t>4 575,00</t>
  </si>
  <si>
    <t>1 757,00</t>
  </si>
  <si>
    <t>2 786,00</t>
  </si>
  <si>
    <t>4 269,00</t>
  </si>
  <si>
    <t>22 393,00</t>
  </si>
  <si>
    <t>131 968,00</t>
  </si>
  <si>
    <t>1 176,00</t>
  </si>
  <si>
    <t>80103</t>
  </si>
  <si>
    <t>Oddziały przedszkolne w szkołach podstawowych</t>
  </si>
  <si>
    <t>78 884,00</t>
  </si>
  <si>
    <t>7 490,00</t>
  </si>
  <si>
    <t>71 394,00</t>
  </si>
  <si>
    <t>80104</t>
  </si>
  <si>
    <t xml:space="preserve">Przedszkola </t>
  </si>
  <si>
    <t>2 967 297,00</t>
  </si>
  <si>
    <t>267 810,00</t>
  </si>
  <si>
    <t>2540</t>
  </si>
  <si>
    <t>Dotacja podmiotowa z budżetu dla niepublicznej jednostki systemu oświaty</t>
  </si>
  <si>
    <t>1 222 700,00</t>
  </si>
  <si>
    <t>90 606,00</t>
  </si>
  <si>
    <t>68 494,00</t>
  </si>
  <si>
    <t>811 929,00</t>
  </si>
  <si>
    <t>51 809,00</t>
  </si>
  <si>
    <t>156 135,00</t>
  </si>
  <si>
    <t>20 851,00</t>
  </si>
  <si>
    <t>1 465,00</t>
  </si>
  <si>
    <t>47 460,00</t>
  </si>
  <si>
    <t>6 247,00</t>
  </si>
  <si>
    <t>57 471,00</t>
  </si>
  <si>
    <t>6 657,00</t>
  </si>
  <si>
    <t>1 655,00</t>
  </si>
  <si>
    <t>32 735,00</t>
  </si>
  <si>
    <t>1 830,00</t>
  </si>
  <si>
    <t>899,00</t>
  </si>
  <si>
    <t>1 418,00</t>
  </si>
  <si>
    <t>850,00</t>
  </si>
  <si>
    <t>3 590,00</t>
  </si>
  <si>
    <t>54 526,00</t>
  </si>
  <si>
    <t>300,00</t>
  </si>
  <si>
    <t>4590</t>
  </si>
  <si>
    <t>Kary i odszkodowania wypłacane na rzecz osób fizycznych</t>
  </si>
  <si>
    <t>3 260,00</t>
  </si>
  <si>
    <t>600,00</t>
  </si>
  <si>
    <t>56 000,00</t>
  </si>
  <si>
    <t>80110</t>
  </si>
  <si>
    <t>Gimnazja</t>
  </si>
  <si>
    <t>1 895 762,00</t>
  </si>
  <si>
    <t>100 855,00</t>
  </si>
  <si>
    <t>1 207 840,00</t>
  </si>
  <si>
    <t>82 101,00</t>
  </si>
  <si>
    <t>235 277,00</t>
  </si>
  <si>
    <t>30 582,00</t>
  </si>
  <si>
    <t>1 208,00</t>
  </si>
  <si>
    <t>41 921,00</t>
  </si>
  <si>
    <t>4 658,00</t>
  </si>
  <si>
    <t>60 652,00</t>
  </si>
  <si>
    <t>5 083,00</t>
  </si>
  <si>
    <t>1 633,00</t>
  </si>
  <si>
    <t>30 344,00</t>
  </si>
  <si>
    <t>4301</t>
  </si>
  <si>
    <t>1 481,00</t>
  </si>
  <si>
    <t>807,00</t>
  </si>
  <si>
    <t>1 253,00</t>
  </si>
  <si>
    <t>2 933,00</t>
  </si>
  <si>
    <t>4421</t>
  </si>
  <si>
    <t>9 000,00</t>
  </si>
  <si>
    <t>70 544,00</t>
  </si>
  <si>
    <t>80113</t>
  </si>
  <si>
    <t>Dowożenie uczniów do szkół</t>
  </si>
  <si>
    <t>330 000,00</t>
  </si>
  <si>
    <t>328 400,00</t>
  </si>
  <si>
    <t>80146</t>
  </si>
  <si>
    <t>Dokształcanie i doskonalenie nauczycieli</t>
  </si>
  <si>
    <t>33 030,00</t>
  </si>
  <si>
    <t>1 300,00</t>
  </si>
  <si>
    <t>4 641,00</t>
  </si>
  <si>
    <t>7 175,00</t>
  </si>
  <si>
    <t>2 200,00</t>
  </si>
  <si>
    <t>17 714,00</t>
  </si>
  <si>
    <t>80148</t>
  </si>
  <si>
    <t>Stołówki szkolne i przedszkolne</t>
  </si>
  <si>
    <t>276 831,00</t>
  </si>
  <si>
    <t>2 236,00</t>
  </si>
  <si>
    <t>176 490,00</t>
  </si>
  <si>
    <t>13 462,00</t>
  </si>
  <si>
    <t>32 176,00</t>
  </si>
  <si>
    <t>4 571,00</t>
  </si>
  <si>
    <t>14 988,00</t>
  </si>
  <si>
    <t>14 447,00</t>
  </si>
  <si>
    <t>979,00</t>
  </si>
  <si>
    <t>7 532,00</t>
  </si>
  <si>
    <t>2 118,00</t>
  </si>
  <si>
    <t>7 832,00</t>
  </si>
  <si>
    <t>80195</t>
  </si>
  <si>
    <t>176 621,00</t>
  </si>
  <si>
    <t>50,00</t>
  </si>
  <si>
    <t>84 000,00</t>
  </si>
  <si>
    <t>4 650,00</t>
  </si>
  <si>
    <t>15 362,00</t>
  </si>
  <si>
    <t>2 009,00</t>
  </si>
  <si>
    <t>12 200,00</t>
  </si>
  <si>
    <t>12 000,00</t>
  </si>
  <si>
    <t>43 950,00</t>
  </si>
  <si>
    <t>851</t>
  </si>
  <si>
    <t>Ochrona zdrowia</t>
  </si>
  <si>
    <t>125 115,00</t>
  </si>
  <si>
    <t>85153</t>
  </si>
  <si>
    <t>Zwalczanie narkomanii</t>
  </si>
  <si>
    <t>85154</t>
  </si>
  <si>
    <t>Przeciwdziałanie alkoholizmowi</t>
  </si>
  <si>
    <t>124 115,00</t>
  </si>
  <si>
    <t>22 172,00</t>
  </si>
  <si>
    <t>1 700,00</t>
  </si>
  <si>
    <t>5 550,00</t>
  </si>
  <si>
    <t>727,00</t>
  </si>
  <si>
    <t>22 395,00</t>
  </si>
  <si>
    <t>17 343,00</t>
  </si>
  <si>
    <t>4220</t>
  </si>
  <si>
    <t>Zakup środków żywności</t>
  </si>
  <si>
    <t>4 005,00</t>
  </si>
  <si>
    <t>47 323,00</t>
  </si>
  <si>
    <t>40,00</t>
  </si>
  <si>
    <t>547,00</t>
  </si>
  <si>
    <t>2 040,00</t>
  </si>
  <si>
    <t>273,00</t>
  </si>
  <si>
    <t>852</t>
  </si>
  <si>
    <t>Pomoc społeczna</t>
  </si>
  <si>
    <t>2 153 752,85</t>
  </si>
  <si>
    <t>85201</t>
  </si>
  <si>
    <t>Placówki opiekuńczo-wychowawcze</t>
  </si>
  <si>
    <t>2 458,00</t>
  </si>
  <si>
    <t>4330</t>
  </si>
  <si>
    <t>Zakup usług przez jednostki samorządu terytorialnego od innych jednostek samorządu terytorialnego</t>
  </si>
  <si>
    <t>85202</t>
  </si>
  <si>
    <t>Domy pomocy społecznej</t>
  </si>
  <si>
    <t>222 258,00</t>
  </si>
  <si>
    <t>85204</t>
  </si>
  <si>
    <t>Rodziny zastępcze</t>
  </si>
  <si>
    <t>5 544,00</t>
  </si>
  <si>
    <t>85205</t>
  </si>
  <si>
    <t>Zadania w zakresie przeciwdziałania przemocy w rodzinie</t>
  </si>
  <si>
    <t>2 424,00</t>
  </si>
  <si>
    <t>85206</t>
  </si>
  <si>
    <t>Wspieranie rodziny</t>
  </si>
  <si>
    <t>34 481,00</t>
  </si>
  <si>
    <t>26 425,00</t>
  </si>
  <si>
    <t>4 823,00</t>
  </si>
  <si>
    <t>651,00</t>
  </si>
  <si>
    <t>1 140,00</t>
  </si>
  <si>
    <t>1 094,00</t>
  </si>
  <si>
    <t>348,00</t>
  </si>
  <si>
    <t>85212</t>
  </si>
  <si>
    <t>Świadczenia rodzinne, świadczenia z funduszu alimentacyjneego oraz składki na ubezpieczenia emerytalne i rentowe z ubezpieczenia społecznego</t>
  </si>
  <si>
    <t>1 085 228,00</t>
  </si>
  <si>
    <t>3110</t>
  </si>
  <si>
    <t>Świadczenia społeczne</t>
  </si>
  <si>
    <t>1 003 830,00</t>
  </si>
  <si>
    <t>20 525,00</t>
  </si>
  <si>
    <t>45 562,00</t>
  </si>
  <si>
    <t>379,00</t>
  </si>
  <si>
    <t>2 483,00</t>
  </si>
  <si>
    <t>2 647,00</t>
  </si>
  <si>
    <t>7 363,00</t>
  </si>
  <si>
    <t>630,00</t>
  </si>
  <si>
    <t>17,00</t>
  </si>
  <si>
    <t>698,00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</si>
  <si>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</si>
  <si>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</si>
  <si>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4 354,00</t>
  </si>
  <si>
    <t>4130</t>
  </si>
  <si>
    <t>Składki na ubezpieczenie zdrowotne</t>
  </si>
  <si>
    <t>85214</t>
  </si>
  <si>
    <t>Zasiłki i pomoc w naturze oraz składki na ubezpieczenia emerytalne i rentowe</t>
  </si>
  <si>
    <t>244 964,85</t>
  </si>
  <si>
    <t>85215</t>
  </si>
  <si>
    <t>Dodatki mieszkaniowe</t>
  </si>
  <si>
    <t>16 323,00</t>
  </si>
  <si>
    <t>14 414,00</t>
  </si>
  <si>
    <t>1 909,00</t>
  </si>
  <si>
    <t>85216</t>
  </si>
  <si>
    <t>Zasiłki stałe</t>
  </si>
  <si>
    <t>29 688,00</t>
  </si>
  <si>
    <t>85219</t>
  </si>
  <si>
    <t>Ośrodki pomocy społecznej</t>
  </si>
  <si>
    <t>385 305,00</t>
  </si>
  <si>
    <t>361,00</t>
  </si>
  <si>
    <t>257 824,00</t>
  </si>
  <si>
    <t>22 956,00</t>
  </si>
  <si>
    <t>51 401,00</t>
  </si>
  <si>
    <t>6 403,00</t>
  </si>
  <si>
    <t>9 969,00</t>
  </si>
  <si>
    <t>8 730,00</t>
  </si>
  <si>
    <t>448,00</t>
  </si>
  <si>
    <t>10 006,00</t>
  </si>
  <si>
    <t>1 408,00</t>
  </si>
  <si>
    <t>2 486,00</t>
  </si>
  <si>
    <t>4 716,00</t>
  </si>
  <si>
    <t>627,00</t>
  </si>
  <si>
    <t>5 744,00</t>
  </si>
  <si>
    <t>106,00</t>
  </si>
  <si>
    <t>2 120,00</t>
  </si>
  <si>
    <t>85295</t>
  </si>
  <si>
    <t>120 725,00</t>
  </si>
  <si>
    <t>101 591,00</t>
  </si>
  <si>
    <t>3 816,00</t>
  </si>
  <si>
    <t>15 318,00</t>
  </si>
  <si>
    <t>853</t>
  </si>
  <si>
    <t>Pozostałe zadania w zakresie polityki społecznej</t>
  </si>
  <si>
    <t>77 295,47</t>
  </si>
  <si>
    <t>85311</t>
  </si>
  <si>
    <t>Rehabilitacja zawodowa i społeczna osób niepełnosprawnych</t>
  </si>
  <si>
    <t>5 454,00</t>
  </si>
  <si>
    <t>85395</t>
  </si>
  <si>
    <t>71 841,47</t>
  </si>
  <si>
    <t>2820</t>
  </si>
  <si>
    <t>Dotacja celowa z budżetu na finansowanie lub dofinansowanie zadań zleconych do realizacji stowarzyszeniom</t>
  </si>
  <si>
    <t>5 000,00</t>
  </si>
  <si>
    <t>3119</t>
  </si>
  <si>
    <t>5 640,15</t>
  </si>
  <si>
    <t>4017</t>
  </si>
  <si>
    <t>8 999,47</t>
  </si>
  <si>
    <t>4019</t>
  </si>
  <si>
    <t>476,65</t>
  </si>
  <si>
    <t>4117</t>
  </si>
  <si>
    <t>1 629,18</t>
  </si>
  <si>
    <t>4119</t>
  </si>
  <si>
    <t>86,29</t>
  </si>
  <si>
    <t>4127</t>
  </si>
  <si>
    <t>160,24</t>
  </si>
  <si>
    <t>4129</t>
  </si>
  <si>
    <t>8,49</t>
  </si>
  <si>
    <t>4177</t>
  </si>
  <si>
    <t>5 698,20</t>
  </si>
  <si>
    <t>4179</t>
  </si>
  <si>
    <t>301,80</t>
  </si>
  <si>
    <t>4217</t>
  </si>
  <si>
    <t>835,74</t>
  </si>
  <si>
    <t>4219</t>
  </si>
  <si>
    <t>44,26</t>
  </si>
  <si>
    <t>4307</t>
  </si>
  <si>
    <t>40 800,06</t>
  </si>
  <si>
    <t>4309</t>
  </si>
  <si>
    <t>2 160,94</t>
  </si>
  <si>
    <t>854</t>
  </si>
  <si>
    <t>Edukacyjna opieka wychowawcza</t>
  </si>
  <si>
    <t>194 156,00</t>
  </si>
  <si>
    <t>85401</t>
  </si>
  <si>
    <t>Świetlice szkolne</t>
  </si>
  <si>
    <t>132 497,00</t>
  </si>
  <si>
    <t>4 512,00</t>
  </si>
  <si>
    <t>92 561,00</t>
  </si>
  <si>
    <t>4 562,00</t>
  </si>
  <si>
    <t>17 987,00</t>
  </si>
  <si>
    <t>1 269,00</t>
  </si>
  <si>
    <t>8 170,00</t>
  </si>
  <si>
    <t>556,00</t>
  </si>
  <si>
    <t>2 880,00</t>
  </si>
  <si>
    <t>85415</t>
  </si>
  <si>
    <t>Pomoc materialna dla uczniów</t>
  </si>
  <si>
    <t>61 659,00</t>
  </si>
  <si>
    <t>3240</t>
  </si>
  <si>
    <t>Stypendia dla uczniów</t>
  </si>
  <si>
    <t>49 837,00</t>
  </si>
  <si>
    <t>3260</t>
  </si>
  <si>
    <t>Inne formy pomocy dla uczniów</t>
  </si>
  <si>
    <t>11 822,00</t>
  </si>
  <si>
    <t>900</t>
  </si>
  <si>
    <t>Gospodarka komunalna i ochrona środowiska</t>
  </si>
  <si>
    <t>2 149 618,00</t>
  </si>
  <si>
    <t>90002</t>
  </si>
  <si>
    <t>Gospodarka odpadami</t>
  </si>
  <si>
    <t>2320</t>
  </si>
  <si>
    <t>Dotacje celowe przekazane dla powiatu na zadania bieżące realizowane na podstawie porozumień (umów) między jednostkami samorządu terytorialnego</t>
  </si>
  <si>
    <t>8 000,00</t>
  </si>
  <si>
    <t>90003</t>
  </si>
  <si>
    <t>Oczyszczanie miast i wsi</t>
  </si>
  <si>
    <t>168 243,00</t>
  </si>
  <si>
    <t>33 591,00</t>
  </si>
  <si>
    <t>104 440,00</t>
  </si>
  <si>
    <t>24 152,00</t>
  </si>
  <si>
    <t>4520</t>
  </si>
  <si>
    <t>Opłaty na rzecz budżetów jednostek samorządu terytorialnego</t>
  </si>
  <si>
    <t>6 060,00</t>
  </si>
  <si>
    <t>90004</t>
  </si>
  <si>
    <t>Utrzymanie zieleni w miastach i gminach</t>
  </si>
  <si>
    <t>145 841,00</t>
  </si>
  <si>
    <t>19 478,00</t>
  </si>
  <si>
    <t>101 722,00</t>
  </si>
  <si>
    <t>4567</t>
  </si>
  <si>
    <t>Odsetki od dotacji oraz płatności: wykorzystanych niezgodnie z przeznaczeniem lub wykorzystanych z naruszeniem procedur, o których mowa w art. 184 ustawy, pobranych nienależnie lub  w nadmiernej wysokości</t>
  </si>
  <si>
    <t>4 210,00</t>
  </si>
  <si>
    <t>6667</t>
  </si>
  <si>
    <t>15 431,00</t>
  </si>
  <si>
    <t>90013</t>
  </si>
  <si>
    <t>Schroniska dla zwierząt</t>
  </si>
  <si>
    <t>92 859,00</t>
  </si>
  <si>
    <t>8 400,00</t>
  </si>
  <si>
    <t>10 000,00</t>
  </si>
  <si>
    <t>6 639,00</t>
  </si>
  <si>
    <t>6650</t>
  </si>
  <si>
    <t>Wpłaty gmin i powiatów na rzecz innych jednostek samorządu terytorialnego oraz związków gmin lub związków powiatów na dofinansowanie zadań inwestycyjnych i zakupów inwestycyjnych</t>
  </si>
  <si>
    <t>67 820,00</t>
  </si>
  <si>
    <t>90015</t>
  </si>
  <si>
    <t>Oświetlenie ulic, placów i dróg</t>
  </si>
  <si>
    <t>368 100,00</t>
  </si>
  <si>
    <t>228 421,00</t>
  </si>
  <si>
    <t>105 600,00</t>
  </si>
  <si>
    <t>28 200,00</t>
  </si>
  <si>
    <t>1 279,00</t>
  </si>
  <si>
    <t>90017</t>
  </si>
  <si>
    <t>Zakłady gospodarki komunalnej</t>
  </si>
  <si>
    <t>1 234 150,00</t>
  </si>
  <si>
    <t>2650</t>
  </si>
  <si>
    <t>Dotacja przedmiotowa z budżetu dla samorządowego zakładu budżetowego</t>
  </si>
  <si>
    <t>1 047 000,00</t>
  </si>
  <si>
    <t>6210</t>
  </si>
  <si>
    <t>Dotacje celowe z budżetu na finansowanie lub dofinansowanie kosztów realizacji inwestycji i zakupów inwestycyjnych samorządowych zakładów budżetowych</t>
  </si>
  <si>
    <t>187 150,00</t>
  </si>
  <si>
    <t>90095</t>
  </si>
  <si>
    <t>120 425,00</t>
  </si>
  <si>
    <t>120,00</t>
  </si>
  <si>
    <t>670,00</t>
  </si>
  <si>
    <t>5 200,00</t>
  </si>
  <si>
    <t>74 300,00</t>
  </si>
  <si>
    <t>29 287,00</t>
  </si>
  <si>
    <t>10 848,00</t>
  </si>
  <si>
    <t>921</t>
  </si>
  <si>
    <t>Kultura i ochrona dziedzictwa narodowego</t>
  </si>
  <si>
    <t>1 069 950,00</t>
  </si>
  <si>
    <t>92109</t>
  </si>
  <si>
    <t>Domy i ośrodki kultury, świetlice i kluby</t>
  </si>
  <si>
    <t>40 375,00</t>
  </si>
  <si>
    <t>493,00</t>
  </si>
  <si>
    <t>13 864,00</t>
  </si>
  <si>
    <t>25 018,00</t>
  </si>
  <si>
    <t>92114</t>
  </si>
  <si>
    <t>Pozostałe instytucje kultury</t>
  </si>
  <si>
    <t>864 175,00</t>
  </si>
  <si>
    <t>2480</t>
  </si>
  <si>
    <t>Dotacja podmiotowa z budżetu dla samorządowej instytucji kultury</t>
  </si>
  <si>
    <t>778 800,00</t>
  </si>
  <si>
    <t>6220</t>
  </si>
  <si>
    <t>Dotacje celowe z budżetu na finansowanie lub dofinansowanie kosztów realizacji inwestycji i zakupów inwestycyjnych innych jednostek sektora finansów publicznych</t>
  </si>
  <si>
    <t>85 375,00</t>
  </si>
  <si>
    <t>92116</t>
  </si>
  <si>
    <t>Biblioteki</t>
  </si>
  <si>
    <t>155 600,00</t>
  </si>
  <si>
    <t>92195</t>
  </si>
  <si>
    <t>9 800,00</t>
  </si>
  <si>
    <t>5 800,00</t>
  </si>
  <si>
    <t>926</t>
  </si>
  <si>
    <t>Kultura fizyczna</t>
  </si>
  <si>
    <t>296 711,00</t>
  </si>
  <si>
    <t>92695</t>
  </si>
  <si>
    <t>35 000,00</t>
  </si>
  <si>
    <t>3040</t>
  </si>
  <si>
    <t>Nagrody o charakterze szczególnym niezaliczone do wynagrodzeń</t>
  </si>
  <si>
    <t>3250</t>
  </si>
  <si>
    <t>Stypendia różne</t>
  </si>
  <si>
    <t>9 600,00</t>
  </si>
  <si>
    <t>9 733,00</t>
  </si>
  <si>
    <t>21 416,00</t>
  </si>
  <si>
    <t>171 350,00</t>
  </si>
  <si>
    <t>17 947,00</t>
  </si>
  <si>
    <t>30 365,00</t>
  </si>
  <si>
    <t>Razem:</t>
  </si>
  <si>
    <t>21 712 724,07</t>
  </si>
  <si>
    <t>Roz dział</t>
  </si>
  <si>
    <t>Para graf</t>
  </si>
  <si>
    <t>Plan</t>
  </si>
  <si>
    <t>Wykonanie</t>
  </si>
  <si>
    <t>% wykonania planu</t>
  </si>
  <si>
    <t>wydatki bieżące</t>
  </si>
  <si>
    <t>wydatki majątkowe</t>
  </si>
  <si>
    <t xml:space="preserve">            w tym:</t>
  </si>
  <si>
    <t xml:space="preserve">Wydatki </t>
  </si>
  <si>
    <t>Lp</t>
  </si>
  <si>
    <t>Sołectwo/Projekt</t>
  </si>
  <si>
    <t>Kwota projektu</t>
  </si>
  <si>
    <t>% wykonania</t>
  </si>
  <si>
    <t>Bylin</t>
  </si>
  <si>
    <t>Gowarzewo</t>
  </si>
  <si>
    <t>Bezpieczeństwo i utrzymanie porządku</t>
  </si>
  <si>
    <t>Kleszczewo</t>
  </si>
  <si>
    <t>Komorniki</t>
  </si>
  <si>
    <t>Krerowo</t>
  </si>
  <si>
    <t>Krzyżowniki</t>
  </si>
  <si>
    <t>Markowice</t>
  </si>
  <si>
    <t>Nagradowice</t>
  </si>
  <si>
    <t>Poklatki</t>
  </si>
  <si>
    <t>Utrzymanie porządku i bezpieczeństwa  w miejscowości Poklatki</t>
  </si>
  <si>
    <t>Śródka</t>
  </si>
  <si>
    <t>Tulce</t>
  </si>
  <si>
    <t>Zimin</t>
  </si>
  <si>
    <t>Razem</t>
  </si>
  <si>
    <t>Utrzymanie czystości i porządku</t>
  </si>
  <si>
    <t>Naprawa drogi</t>
  </si>
  <si>
    <t>Wyposażenie swietlicy wiejskiej i promocja</t>
  </si>
  <si>
    <t>Bezpieczeństwo mieszkańców wsi</t>
  </si>
  <si>
    <t>Sport i rekreacja</t>
  </si>
  <si>
    <t>Promocja sołectwa</t>
  </si>
  <si>
    <t>Budowa boiska</t>
  </si>
  <si>
    <t>Utrzymanie boiska i upowszechnianie kultury fizycznej na terenie sołectwa</t>
  </si>
  <si>
    <t>Utrzymanie porządku na terenie sołectwa</t>
  </si>
  <si>
    <t>Promocja i wyposażenie świaetlicy</t>
  </si>
  <si>
    <t>Zakładanie i pielęgnacja zieleni oraz utrzymanie porządku</t>
  </si>
  <si>
    <t>Ochrona przeciwpożarowa</t>
  </si>
  <si>
    <t>Promocja sołectwa i utrzymanie świetlicy</t>
  </si>
  <si>
    <t>Utrzymanie porządku i  zieleni na terenie sołectwa</t>
  </si>
  <si>
    <t>Utrzymanie boiska i upowszechnianie kultury fizycznej</t>
  </si>
  <si>
    <t>Promocja sołectwa festyn</t>
  </si>
  <si>
    <t>Budowa wiaty przystankowej oraz zakup tablic informacyjnych</t>
  </si>
  <si>
    <t>Bezpieczeństwo, utrzymanie  czystości i porządku oraz zagospodarowanie zieleni</t>
  </si>
  <si>
    <t xml:space="preserve">Promocja i rozwój kultury </t>
  </si>
  <si>
    <t>Bezpieczeństwo mieszkańców, utrzymanie porządku i zieleni</t>
  </si>
  <si>
    <t>Promocja Gminy Kleszczewo - wsi Zimin</t>
  </si>
  <si>
    <t>Bezpieczeństwo mieszkańców iutrzymanie porządku w Sołectwie</t>
  </si>
  <si>
    <t>Wykonanie  wydatków na projekty realizowane w ramach Funduszu Sołeckiego za 2013r.</t>
  </si>
  <si>
    <t>Zakup materiałów i wyposażenia w tym F. sołecki 1.504,91</t>
  </si>
  <si>
    <t>Zakup usług remontowych w tym F. sołecki 6.929,88</t>
  </si>
  <si>
    <t>Zakup usług pozostałych w tym F. sołecki 495,00</t>
  </si>
  <si>
    <t>Wydatki inwestycyjne jednostek budżetowych w tym F. sołecki 23.316,00</t>
  </si>
  <si>
    <t>Wynagrodzenia bezosobowe w tym F. sołecki 500,00</t>
  </si>
  <si>
    <t>Zakup materiałów i wyposażenia w tym F. sołecki 4.627,71</t>
  </si>
  <si>
    <t>Zakup usług pozostałych w tym F. sołecki  8.587,50</t>
  </si>
  <si>
    <t>Zakup materiałów i wyposażenia w tym F. sołecki 13.765,95</t>
  </si>
  <si>
    <t>Zakup energii w tym F. sołecki 500,00</t>
  </si>
  <si>
    <t>Wydatki na zakupy inwestycyjne jednostek budżetowych w tym F. sołecki 4.500,00</t>
  </si>
  <si>
    <t>Zakup materiałów i wyposażenia w tym F. sołecki 6.274,30</t>
  </si>
  <si>
    <t>Zakup usług remontowych w tym F. sołecki 6.299,96</t>
  </si>
  <si>
    <t>Wydatki na zakupy inwestycyjne jednostek budżetowych w tym F. sołecki 19.500,00</t>
  </si>
  <si>
    <t>Zakup usług pozostałych w tym F. sołecki 1.499,37</t>
  </si>
  <si>
    <t>Zakup materiałów i wyposażenia w tym F. sołecki 13.313,10</t>
  </si>
  <si>
    <t>Zakup usług pozostałych w tym F. sołecki 1.194,03</t>
  </si>
  <si>
    <t>Zakup materiałów i wyposażenia w tym F. sołecki 2.476,44</t>
  </si>
  <si>
    <t>Zakup usług pozostałych w tym F. sołecki 2.378,65</t>
  </si>
  <si>
    <t>Składki na ubezpieczenia społeczne   w tym F. sołecki 92,34</t>
  </si>
  <si>
    <t>Wynagrodzenia bezosobowe  w tym F. sołecki 864,00</t>
  </si>
  <si>
    <t>Zakup materiałów i wyposażenia w tym F. sołecki 21.097,19</t>
  </si>
  <si>
    <t>Zakup usług pozostałych w tym F. sołecki 1.037,96</t>
  </si>
  <si>
    <t>Zakup materiałów i wyposażenia w tym F. sołecki 632,41</t>
  </si>
  <si>
    <t>Wydatki inwestycyjne jednostek budżetowych w tym F. sołecki 36.473,08</t>
  </si>
  <si>
    <t>Wykonanie budżetu Gminy Kleszczewo za 2013r.</t>
  </si>
  <si>
    <t>Dochody</t>
  </si>
  <si>
    <t>plan</t>
  </si>
  <si>
    <t>514 785,75</t>
  </si>
  <si>
    <t>01042</t>
  </si>
  <si>
    <t>Wyłączenie z produkcji gruntów rolnych</t>
  </si>
  <si>
    <t>125 000,00</t>
  </si>
  <si>
    <t>6300</t>
  </si>
  <si>
    <t>Dotacja celowa otrzymana z tytułu pomocy finansowej udzielanej między jednostkami samorządu terytorialnego na dofinansowanie własnych zadań inwestycyjnych i zakupów inwestycyjnych</t>
  </si>
  <si>
    <t>389 785,75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</si>
  <si>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</si>
  <si>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</si>
  <si>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618,00</t>
  </si>
  <si>
    <t>2010</t>
  </si>
  <si>
    <t>Dotacje celowe otrzymane z budżetu państwa na realizację zadań bieżących z zakresu administracji rządowej oraz innych zadań zleconych gminie (związkom gmin) ustawami</t>
  </si>
  <si>
    <t>2710</t>
  </si>
  <si>
    <t>Dotacja celowa otrzymana z tytułu pomocy finansowej udzielanej między jednostkami samorządu terytorialnego na dofinansowanie własnych zadań bieżących</t>
  </si>
  <si>
    <t>1 026,00</t>
  </si>
  <si>
    <t>700 046,00</t>
  </si>
  <si>
    <t>0470</t>
  </si>
  <si>
    <t>Wpływy z opłat za trwały zarząd, użytkowanie, służebność i użytkowanie wieczyste nieruchomości</t>
  </si>
  <si>
    <t>29 814,00</t>
  </si>
  <si>
    <t>194 600,00</t>
  </si>
  <si>
    <t>0760</t>
  </si>
  <si>
    <t>Wpływy z tytułu przekształcenia prawa użytkowania wieczystego przysługującego osobom fizycznym w prawo własności</t>
  </si>
  <si>
    <t>7 446,00</t>
  </si>
  <si>
    <t>0770</t>
  </si>
  <si>
    <t>Wpłaty z tytułu odpłatnego nabycia prawa własności oraz prawa użytkowania wieczystego nieruchomości</t>
  </si>
  <si>
    <t>461 862,00</t>
  </si>
  <si>
    <t>0920</t>
  </si>
  <si>
    <t>5 324,00</t>
  </si>
  <si>
    <t>0970</t>
  </si>
  <si>
    <t>Wpływy z różnych dochodów</t>
  </si>
  <si>
    <t>296 020,00</t>
  </si>
  <si>
    <t>2708</t>
  </si>
  <si>
    <t>Środki na dofinansowanie własnych zadań bieżących gmin (związków gmin), powiatów (związków powiatów), samorządów województw, pozyskane z innych źródeł</t>
  </si>
  <si>
    <t>127 000,00</t>
  </si>
  <si>
    <t>6298</t>
  </si>
  <si>
    <t>Środki na dofinansowanie własnych inwestycji gmin (związków gmin), powiatów (związków powiatów), samorządów województw, pozyskane z innych źródeł</t>
  </si>
  <si>
    <t>169 020,00</t>
  </si>
  <si>
    <t>45 529,00</t>
  </si>
  <si>
    <t>415,00</t>
  </si>
  <si>
    <t>0830</t>
  </si>
  <si>
    <t>Wpływy z usług</t>
  </si>
  <si>
    <t>756</t>
  </si>
  <si>
    <t>Dochody od osób prawnych, od osób fizycznych i od innych jednostek nieposiadających osobowości prawnej oraz wydatki związane z ich poborem</t>
  </si>
  <si>
    <t>9 386 247,00</t>
  </si>
  <si>
    <t>75601</t>
  </si>
  <si>
    <t>Wpływy z podatku dochodowego od osób fizycznych</t>
  </si>
  <si>
    <t>5 070,00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</si>
  <si>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</si>
  <si>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</si>
  <si>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</si>
  <si>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</si>
  <si>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70,00</t>
  </si>
  <si>
    <t>75615</t>
  </si>
  <si>
    <t>Wpływy z podatku rolnego, podatku leśnego, podatku od czynności cywilnoprawnych, podatków i opłat lokalnych od osób prawnych i innych jednostek organizacyjnych</t>
  </si>
  <si>
    <t>1 733 291,00</t>
  </si>
  <si>
    <t>0310</t>
  </si>
  <si>
    <t>Podatek od nieruchomości</t>
  </si>
  <si>
    <t>1 328 800,00</t>
  </si>
  <si>
    <t>0320</t>
  </si>
  <si>
    <t>Podatek rolny</t>
  </si>
  <si>
    <t>253 000,00</t>
  </si>
  <si>
    <t>0330</t>
  </si>
  <si>
    <t>Podatek leśny</t>
  </si>
  <si>
    <t>2 840,00</t>
  </si>
  <si>
    <t>0340</t>
  </si>
  <si>
    <t>Podatek od środków transportowych</t>
  </si>
  <si>
    <t>87 000,00</t>
  </si>
  <si>
    <t>0500</t>
  </si>
  <si>
    <t>Podatek od czynności cywilnoprawnych</t>
  </si>
  <si>
    <t>60 000,00</t>
  </si>
  <si>
    <t>0690</t>
  </si>
  <si>
    <t>1 651,00</t>
  </si>
  <si>
    <t>75616</t>
  </si>
  <si>
    <t>Wpływy z podatku rolnego, podatku leśnego, podatku od spadków i darowizn, podatku od czynności cywilno-prawnych oraz podatków i opłat lokalnych od osób fizycznych</t>
  </si>
  <si>
    <t>1 970 548,00</t>
  </si>
  <si>
    <t>846 000,00</t>
  </si>
  <si>
    <t>693 000,00</t>
  </si>
  <si>
    <t>233,00</t>
  </si>
  <si>
    <t>162 800,00</t>
  </si>
  <si>
    <t>0360</t>
  </si>
  <si>
    <t>Podatek od spadków i darowizn</t>
  </si>
  <si>
    <t>0430</t>
  </si>
  <si>
    <t>Wpływy z opłaty targowej</t>
  </si>
  <si>
    <t>4 415,00</t>
  </si>
  <si>
    <t>240 000,00</t>
  </si>
  <si>
    <t>Wpływy z różnych opłat</t>
  </si>
  <si>
    <t>6 100,00</t>
  </si>
  <si>
    <t>75618</t>
  </si>
  <si>
    <t>Wpływy z innych opłat stanowiących dochody jednostek samorządu terytorialnego na podstawie ustaw</t>
  </si>
  <si>
    <t>239 900,00</t>
  </si>
  <si>
    <t>0410</t>
  </si>
  <si>
    <t>Wpływy z opłaty skarbowej</t>
  </si>
  <si>
    <t>0480</t>
  </si>
  <si>
    <t>Wpływy z opłat za zezwolenia na sprzedaż alkoholu</t>
  </si>
  <si>
    <t>90 000,00</t>
  </si>
  <si>
    <t>0490</t>
  </si>
  <si>
    <t>Wpływy z innych lokalnych opłat pobieranych przez jednostki samorządu terytorialnego na podstawie odrębnych ustaw</t>
  </si>
  <si>
    <t>131 600,00</t>
  </si>
  <si>
    <t>75621</t>
  </si>
  <si>
    <t>Udziały gmin w podatkach stanowiących dochód budżetu państwa</t>
  </si>
  <si>
    <t>5 437 438,00</t>
  </si>
  <si>
    <t>0010</t>
  </si>
  <si>
    <t>Podatek dochodowy od osób fizycznych</t>
  </si>
  <si>
    <t>5 327 668,00</t>
  </si>
  <si>
    <t>0020</t>
  </si>
  <si>
    <t>Podatek dochodowy od osób prawnych</t>
  </si>
  <si>
    <t>109 770,00</t>
  </si>
  <si>
    <t>7 507 381,00</t>
  </si>
  <si>
    <t>75801</t>
  </si>
  <si>
    <t>Część oświatowa subwencji ogólnej dla jednostek samorządu terytorialnego</t>
  </si>
  <si>
    <t>6 984 382,00</t>
  </si>
  <si>
    <t>2920</t>
  </si>
  <si>
    <t>Subwencje ogólne z budżetu państwa</t>
  </si>
  <si>
    <t>75807</t>
  </si>
  <si>
    <t>Część wyrównawcza subwencji ogólnej dla gmin</t>
  </si>
  <si>
    <t>421 601,00</t>
  </si>
  <si>
    <t>75814</t>
  </si>
  <si>
    <t>Różne rozliczenia finansowe</t>
  </si>
  <si>
    <t>101 398,00</t>
  </si>
  <si>
    <t>14 400,00</t>
  </si>
  <si>
    <t>24 972,29</t>
  </si>
  <si>
    <t>21 630,00</t>
  </si>
  <si>
    <t>2030</t>
  </si>
  <si>
    <t>Dotacje celowe otrzymane z budżetu państwa na realizację własnych zadań bieżących gmin (związków gmin)</t>
  </si>
  <si>
    <t>29 727,14</t>
  </si>
  <si>
    <t>2400</t>
  </si>
  <si>
    <t>Wpływy do budżetu pozostałości środków finansowych gromadzonych na wydzielonym rachunku jednostki budżetowej</t>
  </si>
  <si>
    <t>384,00</t>
  </si>
  <si>
    <t>6330</t>
  </si>
  <si>
    <t>Dotacje celowe otrzymane z budżetu państwa na realizację inwestycji i zakupów inwestycyjnych własnych gmin (związków gmin)</t>
  </si>
  <si>
    <t>10 284,57</t>
  </si>
  <si>
    <t>639 254,00</t>
  </si>
  <si>
    <t>10 997,00</t>
  </si>
  <si>
    <t>6 538,00</t>
  </si>
  <si>
    <t>4 459,00</t>
  </si>
  <si>
    <t>6 210,00</t>
  </si>
  <si>
    <t>554 237,00</t>
  </si>
  <si>
    <t>516,00</t>
  </si>
  <si>
    <t>713,00</t>
  </si>
  <si>
    <t>154 008,00</t>
  </si>
  <si>
    <t>Dotacje celowe otrzymane z gminy na zadania bieżące realizowane na podstawie porozumień (umów) między jednostkami samorządu terytorialnego</t>
  </si>
  <si>
    <t>274 000,00</t>
  </si>
  <si>
    <t>67 810,00</t>
  </si>
  <si>
    <t>2701</t>
  </si>
  <si>
    <t>1 398 722,00</t>
  </si>
  <si>
    <t>21 603,00</t>
  </si>
  <si>
    <t>1 085 264,00</t>
  </si>
  <si>
    <t>36,00</t>
  </si>
  <si>
    <t>1 076 783,00</t>
  </si>
  <si>
    <t>2360</t>
  </si>
  <si>
    <t>Dochody jednostek samorządu terytorialnego związane z realizacją zadań z zakresu administracji rządowej oraz innych zadań zleconych ustawami</t>
  </si>
  <si>
    <t>8 445,00</t>
  </si>
  <si>
    <t>3 803,00</t>
  </si>
  <si>
    <t>2 203,00</t>
  </si>
  <si>
    <t>152 358,00</t>
  </si>
  <si>
    <t>2 100,00</t>
  </si>
  <si>
    <t>150 258,00</t>
  </si>
  <si>
    <t>29 558,00</t>
  </si>
  <si>
    <t>34 718,00</t>
  </si>
  <si>
    <t>2 076,00</t>
  </si>
  <si>
    <t>85,00</t>
  </si>
  <si>
    <t>32 557,00</t>
  </si>
  <si>
    <t>71 418,00</t>
  </si>
  <si>
    <t>0960</t>
  </si>
  <si>
    <t>Otrzymane spadki, zapisy i darowizny w postaci pieniężnej</t>
  </si>
  <si>
    <t>1 362,00</t>
  </si>
  <si>
    <t>28 016,00</t>
  </si>
  <si>
    <t>42 040,00</t>
  </si>
  <si>
    <t>61 586,32</t>
  </si>
  <si>
    <t>385,00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</si>
  <si>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</si>
  <si>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</si>
  <si>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58 124,16</t>
  </si>
  <si>
    <t>2009</t>
  </si>
  <si>
    <t>3 077,16</t>
  </si>
  <si>
    <t>51 659,00</t>
  </si>
  <si>
    <t>39 837,00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</si>
  <si>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</si>
  <si>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</si>
  <si>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399 975,00</t>
  </si>
  <si>
    <t>2020</t>
  </si>
  <si>
    <t>Dotacje celowe otrzymane z budżetu państwa na zadania bieżące realizowane przez gminę na podstawie porozumień z organami administracji rządowej</t>
  </si>
  <si>
    <t>334 086,00</t>
  </si>
  <si>
    <t>6297</t>
  </si>
  <si>
    <t>533,00</t>
  </si>
  <si>
    <t>6660</t>
  </si>
  <si>
    <t xml:space="preserve">Wpływy ze zwrotów dotacji oraz płatności, w tym wykorzystanych niezgodnie z przeznaczeniem lub wykorzystanych z naruszeniem procedur, o których mowa w art. 184 ustawy, pobranych nienależnie lub w nadmiernej wysokości, dotyczące dochodów majątkowych </t>
  </si>
  <si>
    <t>90019</t>
  </si>
  <si>
    <t>Wpływy i wydatki związane z gromadzeniem środków z opłat i kar za korzystanie ze środowiska</t>
  </si>
  <si>
    <t>90020</t>
  </si>
  <si>
    <t>Wpływy i wydatki związane z gromadzeniem środków z opłat produktowych</t>
  </si>
  <si>
    <t>230,00</t>
  </si>
  <si>
    <t>0400</t>
  </si>
  <si>
    <t>Wpływy z opłaty produktowej</t>
  </si>
  <si>
    <t>35 526,00</t>
  </si>
  <si>
    <t>35 500,00</t>
  </si>
  <si>
    <t>26,00</t>
  </si>
  <si>
    <t>441 429,00</t>
  </si>
  <si>
    <t>103 018,00</t>
  </si>
  <si>
    <t>73,00</t>
  </si>
  <si>
    <t>102 945,00</t>
  </si>
  <si>
    <t>21 550 982,07</t>
  </si>
  <si>
    <t xml:space="preserve">                                         w tym</t>
  </si>
  <si>
    <t>dochody bieżące</t>
  </si>
  <si>
    <t>dochody majątkowe</t>
  </si>
  <si>
    <t>I. Zmiana dochodów i wydatków związanych z realizacją zadań z zakresu administracji rządowej i innych zadań zleconych gminie odrębnymi ustawami w 2013 roku</t>
  </si>
  <si>
    <t>Wykonanie zadań z zakresu administracji rządowej i innych zadań zleconych gminie ustawami za 2013r.</t>
  </si>
  <si>
    <t>Plan dochodów</t>
  </si>
  <si>
    <t>Plan wydatków</t>
  </si>
  <si>
    <t>Zmiana planu</t>
  </si>
  <si>
    <t>Plan po zmianie</t>
  </si>
  <si>
    <t>wynagrodzenia bezosobowe</t>
  </si>
  <si>
    <t>Zmiany w planie wydatków na realizację programów finansowanych z udziałem środków, o których mowa w art. 5 ust 1 pkt 2 i 3  dokonywane w 2013r.</t>
  </si>
  <si>
    <t xml:space="preserve">zmiana planu </t>
  </si>
  <si>
    <t>Uchwała Nr XXV/182/    2012 z 19.12.2012r.</t>
  </si>
  <si>
    <t>Uchwała Nr       XXVIII/217/2013 z 27.03.2013r.</t>
  </si>
  <si>
    <t xml:space="preserve"> Uchwałą Nr XXX/228/  2013  z                 29.05 2013r.</t>
  </si>
  <si>
    <t xml:space="preserve"> Uchwała Nr XXXI/236/  2013 z 26.06.2013r.</t>
  </si>
  <si>
    <t>Uchwała Nr XXXII/241/   2013 z 04.09.2013r.</t>
  </si>
  <si>
    <t xml:space="preserve"> Uchwała Nr XXXVI/270/  2013 z 18.12.2013r.</t>
  </si>
  <si>
    <t>Projekt: Zagospodarowanie terenu miejscowości Krzyżowniki Śródka na cele turystyczno - rekreacyjne</t>
  </si>
  <si>
    <t xml:space="preserve">Projekt: Uczcie się przez całe życie  COMENIUS </t>
  </si>
  <si>
    <t>Projekt: Nie bój się nie lękaj   wypłyń na głębię - daj sobie pomóc.</t>
  </si>
  <si>
    <t>Pozostała działalność w zakresie polityki społecznej</t>
  </si>
  <si>
    <t>Wynagrodzenia osobowe</t>
  </si>
  <si>
    <t>Składki na ubezpiecenia społeczne</t>
  </si>
  <si>
    <t>zakup materiałów i wyposażenia</t>
  </si>
  <si>
    <t>Projekt: Remont drogi gminnej nr 329024 P na odcinku Krzyżowniki Śródka z przebudową infrastruktury towarzyszącej oraz budową oświetlenia</t>
  </si>
  <si>
    <t>Projekt: Zagospodarowanie terenu parku w Kleszczewie dla celów rekreacyjnych</t>
  </si>
  <si>
    <t>Zwroty dotacji oraz płatności, w tym wykorzystanych niezgodnie z przeznaczeniem lub wykorzystanych z naruszeniem procedur, o których mowa w art.. 184 ustawy, pobranych nienaleznie lub  w nadmiernej wysokości, dotyczy wydatków majatkowych</t>
  </si>
  <si>
    <t>Odsetki od dotacji dotacji oraz płatności, w tym wykorzystanych niezgodnie z przeznaczeniem lub wykorzystanych z naruszeniem procedur, o których mowa w art.. 184 ustawy, pobranych nienaleznie lub  w nadmiernej wysokości, dotyczy wydatków majatkowych</t>
  </si>
  <si>
    <t>Projekt: Zagospodarowanie terenu w miejscowości Komorniki na cele rekreacyjne</t>
  </si>
  <si>
    <t>wydatki bieżace</t>
  </si>
  <si>
    <t>w tym wydatki do pokrycia ze:</t>
  </si>
  <si>
    <t>środków z Unii Europejskiej</t>
  </si>
  <si>
    <t>środków własnych</t>
  </si>
  <si>
    <t>środków z budżetu państwa</t>
  </si>
  <si>
    <t>razem po zmianie w tym:</t>
  </si>
  <si>
    <t>Plan po zmianach na 31.12.2013r.</t>
  </si>
  <si>
    <t>% wyko nania planu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</si>
</sst>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Times New Roman"/>
      <family val="1"/>
    </font>
    <font>
      <sz val="8.5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.5"/>
      <color indexed="8"/>
      <name val="Calibri"/>
      <family val="2"/>
    </font>
    <font>
      <sz val="8.5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.5"/>
      <color theme="1"/>
      <name val="Calibri"/>
      <family val="2"/>
    </font>
    <font>
      <sz val="8.5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zcionka tekstu podstawowego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hair"/>
      <right>
        <color indexed="63"/>
      </right>
      <top style="hair"/>
      <bottom>
        <color indexed="63"/>
      </bottom>
    </border>
    <border>
      <left style="hair"/>
      <right/>
      <top/>
      <bottom/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/>
      <bottom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>
      <alignment/>
      <protection/>
    </xf>
    <xf numFmtId="0" fontId="0" fillId="0" borderId="0" applyNumberFormat="0" applyFill="0" applyBorder="0" applyAlignment="0" applyProtection="0"/>
    <xf numFmtId="0" fontId="58" fillId="27" borderId="1" applyNumberFormat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3" fillId="32" borderId="0" applyNumberFormat="0" applyBorder="0" applyAlignment="0" applyProtection="0"/>
  </cellStyleXfs>
  <cellXfs count="245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4" fontId="8" fillId="33" borderId="10" xfId="0" applyNumberFormat="1" applyFont="1" applyFill="1" applyBorder="1" applyAlignment="1" applyProtection="1">
      <alignment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right"/>
      <protection locked="0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NumberFormat="1" applyFont="1" applyFill="1" applyBorder="1" applyAlignment="1" applyProtection="1">
      <alignment horizontal="left"/>
      <protection locked="0"/>
    </xf>
    <xf numFmtId="0" fontId="8" fillId="0" borderId="12" xfId="0" applyNumberFormat="1" applyFont="1" applyFill="1" applyBorder="1" applyAlignment="1" applyProtection="1">
      <alignment horizontal="left"/>
      <protection locked="0"/>
    </xf>
    <xf numFmtId="0" fontId="8" fillId="0" borderId="13" xfId="0" applyNumberFormat="1" applyFont="1" applyFill="1" applyBorder="1" applyAlignment="1" applyProtection="1">
      <alignment horizontal="left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9" fillId="34" borderId="12" xfId="0" applyNumberFormat="1" applyFont="1" applyFill="1" applyBorder="1" applyAlignment="1" applyProtection="1">
      <alignment vertical="center" wrapText="1"/>
      <protection locked="0"/>
    </xf>
    <xf numFmtId="4" fontId="8" fillId="35" borderId="12" xfId="0" applyNumberFormat="1" applyFont="1" applyFill="1" applyBorder="1" applyAlignment="1" applyProtection="1">
      <alignment vertical="center" wrapText="1"/>
      <protection locked="0"/>
    </xf>
    <xf numFmtId="4" fontId="8" fillId="33" borderId="12" xfId="0" applyNumberFormat="1" applyFont="1" applyFill="1" applyBorder="1" applyAlignment="1" applyProtection="1">
      <alignment vertical="center"/>
      <protection locked="0"/>
    </xf>
    <xf numFmtId="49" fontId="4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36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37" borderId="10" xfId="0" applyNumberFormat="1" applyFont="1" applyFill="1" applyBorder="1" applyAlignment="1" applyProtection="1">
      <alignment vertical="center"/>
      <protection locked="0"/>
    </xf>
    <xf numFmtId="4" fontId="9" fillId="0" borderId="10" xfId="0" applyNumberFormat="1" applyFont="1" applyFill="1" applyBorder="1" applyAlignment="1" applyProtection="1">
      <alignment vertical="center"/>
      <protection locked="0"/>
    </xf>
    <xf numFmtId="49" fontId="6" fillId="38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37" borderId="12" xfId="0" applyNumberFormat="1" applyFont="1" applyFill="1" applyBorder="1" applyAlignment="1" applyProtection="1">
      <alignment vertical="center"/>
      <protection locked="0"/>
    </xf>
    <xf numFmtId="4" fontId="8" fillId="37" borderId="10" xfId="0" applyNumberFormat="1" applyFont="1" applyFill="1" applyBorder="1" applyAlignment="1" applyProtection="1">
      <alignment horizontal="right" vertical="center"/>
      <protection locked="0"/>
    </xf>
    <xf numFmtId="49" fontId="8" fillId="39" borderId="14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0" xfId="49" applyNumberFormat="1" applyFont="1">
      <alignment/>
      <protection/>
    </xf>
    <xf numFmtId="4" fontId="14" fillId="0" borderId="0" xfId="49" applyNumberFormat="1" applyFont="1" applyBorder="1">
      <alignment/>
      <protection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49" applyFont="1" applyBorder="1" applyAlignment="1">
      <alignment horizontal="center" vertical="center"/>
      <protection/>
    </xf>
    <xf numFmtId="0" fontId="16" fillId="0" borderId="0" xfId="49" applyFont="1" applyBorder="1" applyAlignment="1">
      <alignment wrapText="1"/>
      <protection/>
    </xf>
    <xf numFmtId="4" fontId="16" fillId="0" borderId="0" xfId="49" applyNumberFormat="1" applyFont="1" applyBorder="1">
      <alignment/>
      <protection/>
    </xf>
    <xf numFmtId="4" fontId="11" fillId="0" borderId="0" xfId="49" applyNumberFormat="1" applyFont="1">
      <alignment/>
      <protection/>
    </xf>
    <xf numFmtId="4" fontId="15" fillId="0" borderId="0" xfId="49" applyNumberFormat="1" applyFont="1" applyBorder="1">
      <alignment/>
      <protection/>
    </xf>
    <xf numFmtId="0" fontId="17" fillId="0" borderId="10" xfId="49" applyFont="1" applyBorder="1" applyAlignment="1">
      <alignment vertical="center" wrapText="1"/>
      <protection/>
    </xf>
    <xf numFmtId="0" fontId="18" fillId="0" borderId="10" xfId="49" applyFont="1" applyBorder="1" applyAlignment="1">
      <alignment vertical="center" wrapText="1"/>
      <protection/>
    </xf>
    <xf numFmtId="4" fontId="18" fillId="0" borderId="10" xfId="49" applyNumberFormat="1" applyFont="1" applyBorder="1" applyAlignment="1">
      <alignment vertical="center"/>
      <protection/>
    </xf>
    <xf numFmtId="4" fontId="64" fillId="0" borderId="10" xfId="49" applyNumberFormat="1" applyFont="1" applyBorder="1" applyAlignment="1">
      <alignment vertical="center"/>
      <protection/>
    </xf>
    <xf numFmtId="4" fontId="17" fillId="0" borderId="10" xfId="49" applyNumberFormat="1" applyFont="1" applyBorder="1" applyAlignment="1">
      <alignment vertical="center"/>
      <protection/>
    </xf>
    <xf numFmtId="4" fontId="65" fillId="0" borderId="10" xfId="49" applyNumberFormat="1" applyFont="1" applyBorder="1" applyAlignment="1">
      <alignment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NumberFormat="1" applyFont="1" applyFill="1" applyBorder="1" applyAlignment="1" applyProtection="1">
      <alignment horizontal="left" vertical="center"/>
      <protection locked="0"/>
    </xf>
    <xf numFmtId="2" fontId="17" fillId="0" borderId="10" xfId="0" applyNumberFormat="1" applyFont="1" applyFill="1" applyBorder="1" applyAlignment="1" applyProtection="1">
      <alignment horizontal="right" vertical="center"/>
      <protection locked="0"/>
    </xf>
    <xf numFmtId="4" fontId="17" fillId="0" borderId="10" xfId="49" applyNumberFormat="1" applyFont="1" applyBorder="1" applyAlignment="1">
      <alignment horizontal="right" vertical="center"/>
      <protection/>
    </xf>
    <xf numFmtId="0" fontId="18" fillId="0" borderId="10" xfId="49" applyFont="1" applyBorder="1" applyAlignment="1">
      <alignment horizontal="left" vertical="center" wrapText="1"/>
      <protection/>
    </xf>
    <xf numFmtId="0" fontId="17" fillId="0" borderId="10" xfId="49" applyFont="1" applyBorder="1" applyAlignment="1">
      <alignment horizontal="left" vertical="center" wrapText="1"/>
      <protection/>
    </xf>
    <xf numFmtId="0" fontId="17" fillId="0" borderId="15" xfId="49" applyFont="1" applyBorder="1" applyAlignment="1">
      <alignment vertical="center" wrapText="1"/>
      <protection/>
    </xf>
    <xf numFmtId="0" fontId="17" fillId="0" borderId="16" xfId="49" applyFont="1" applyBorder="1" applyAlignment="1">
      <alignment vertical="center" wrapText="1"/>
      <protection/>
    </xf>
    <xf numFmtId="0" fontId="18" fillId="0" borderId="10" xfId="49" applyFont="1" applyBorder="1" applyAlignment="1">
      <alignment horizontal="center" vertical="center"/>
      <protection/>
    </xf>
    <xf numFmtId="0" fontId="18" fillId="0" borderId="10" xfId="49" applyFont="1" applyBorder="1" applyAlignment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4" fontId="17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36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0" xfId="0" applyNumberFormat="1" applyFont="1" applyFill="1" applyBorder="1" applyAlignment="1" applyProtection="1">
      <alignment horizontal="right" vertical="center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4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left"/>
      <protection locked="0"/>
    </xf>
    <xf numFmtId="49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Font="1" applyAlignment="1">
      <alignment/>
    </xf>
    <xf numFmtId="49" fontId="9" fillId="4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41" borderId="17" xfId="0" applyNumberFormat="1" applyFont="1" applyFill="1" applyBorder="1" applyAlignment="1" applyProtection="1">
      <alignment horizontal="left"/>
      <protection locked="0"/>
    </xf>
    <xf numFmtId="0" fontId="9" fillId="41" borderId="17" xfId="0" applyNumberFormat="1" applyFont="1" applyFill="1" applyBorder="1" applyAlignment="1" applyProtection="1">
      <alignment horizontal="center" wrapText="1"/>
      <protection locked="0"/>
    </xf>
    <xf numFmtId="0" fontId="8" fillId="41" borderId="18" xfId="0" applyNumberFormat="1" applyFont="1" applyFill="1" applyBorder="1" applyAlignment="1" applyProtection="1">
      <alignment horizontal="center" wrapText="1"/>
      <protection locked="0"/>
    </xf>
    <xf numFmtId="4" fontId="9" fillId="4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41" borderId="17" xfId="0" applyNumberFormat="1" applyFont="1" applyFill="1" applyBorder="1" applyAlignment="1" applyProtection="1">
      <alignment horizontal="center" wrapText="1"/>
      <protection locked="0"/>
    </xf>
    <xf numFmtId="4" fontId="9" fillId="41" borderId="17" xfId="0" applyNumberFormat="1" applyFont="1" applyFill="1" applyBorder="1" applyAlignment="1" applyProtection="1">
      <alignment horizontal="center" vertical="center" wrapText="1"/>
      <protection locked="0"/>
    </xf>
    <xf numFmtId="4" fontId="9" fillId="41" borderId="17" xfId="0" applyNumberFormat="1" applyFont="1" applyFill="1" applyBorder="1" applyAlignment="1" applyProtection="1">
      <alignment horizontal="right" vertical="center" wrapText="1"/>
      <protection locked="0"/>
    </xf>
    <xf numFmtId="4" fontId="9" fillId="41" borderId="18" xfId="0" applyNumberFormat="1" applyFont="1" applyFill="1" applyBorder="1" applyAlignment="1" applyProtection="1">
      <alignment horizontal="right" vertical="center" wrapText="1"/>
      <protection locked="0"/>
    </xf>
    <xf numFmtId="4" fontId="9" fillId="41" borderId="19" xfId="0" applyNumberFormat="1" applyFont="1" applyFill="1" applyBorder="1" applyAlignment="1" applyProtection="1">
      <alignment horizontal="right" vertical="center" wrapText="1"/>
      <protection locked="0"/>
    </xf>
    <xf numFmtId="49" fontId="8" fillId="4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41" borderId="17" xfId="0" applyNumberFormat="1" applyFont="1" applyFill="1" applyBorder="1" applyAlignment="1" applyProtection="1">
      <alignment horizontal="left"/>
      <protection locked="0"/>
    </xf>
    <xf numFmtId="4" fontId="8" fillId="41" borderId="17" xfId="0" applyNumberFormat="1" applyFont="1" applyFill="1" applyBorder="1" applyAlignment="1" applyProtection="1">
      <alignment horizontal="center" vertical="center" wrapText="1"/>
      <protection locked="0"/>
    </xf>
    <xf numFmtId="4" fontId="8" fillId="41" borderId="17" xfId="0" applyNumberFormat="1" applyFont="1" applyFill="1" applyBorder="1" applyAlignment="1" applyProtection="1">
      <alignment horizontal="right" vertical="center" wrapText="1"/>
      <protection locked="0"/>
    </xf>
    <xf numFmtId="4" fontId="8" fillId="41" borderId="18" xfId="0" applyNumberFormat="1" applyFont="1" applyFill="1" applyBorder="1" applyAlignment="1" applyProtection="1">
      <alignment horizontal="right" vertical="center" wrapText="1"/>
      <protection locked="0"/>
    </xf>
    <xf numFmtId="4" fontId="8" fillId="41" borderId="19" xfId="0" applyNumberFormat="1" applyFont="1" applyFill="1" applyBorder="1" applyAlignment="1" applyProtection="1">
      <alignment horizontal="right" vertical="center" wrapText="1"/>
      <protection locked="0"/>
    </xf>
    <xf numFmtId="49" fontId="8" fillId="40" borderId="17" xfId="0" applyNumberFormat="1" applyFont="1" applyFill="1" applyBorder="1" applyAlignment="1" applyProtection="1">
      <alignment horizontal="left" vertical="center" wrapText="1"/>
      <protection locked="0"/>
    </xf>
    <xf numFmtId="4" fontId="8" fillId="40" borderId="19" xfId="0" applyNumberFormat="1" applyFont="1" applyFill="1" applyBorder="1" applyAlignment="1" applyProtection="1">
      <alignment horizontal="center" vertical="center" wrapText="1"/>
      <protection locked="0"/>
    </xf>
    <xf numFmtId="4" fontId="8" fillId="40" borderId="19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Font="1" applyAlignment="1">
      <alignment/>
    </xf>
    <xf numFmtId="49" fontId="9" fillId="40" borderId="17" xfId="0" applyNumberFormat="1" applyFont="1" applyFill="1" applyBorder="1" applyAlignment="1" applyProtection="1">
      <alignment horizontal="left" vertical="center" wrapText="1"/>
      <protection locked="0"/>
    </xf>
    <xf numFmtId="4" fontId="9" fillId="40" borderId="17" xfId="0" applyNumberFormat="1" applyFont="1" applyFill="1" applyBorder="1" applyAlignment="1" applyProtection="1">
      <alignment horizontal="right" vertical="center" wrapText="1"/>
      <protection locked="0"/>
    </xf>
    <xf numFmtId="4" fontId="9" fillId="40" borderId="1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7" xfId="0" applyNumberFormat="1" applyFont="1" applyFill="1" applyBorder="1" applyAlignment="1" applyProtection="1">
      <alignment horizontal="right"/>
      <protection locked="0"/>
    </xf>
    <xf numFmtId="49" fontId="8" fillId="40" borderId="20" xfId="0" applyNumberFormat="1" applyFont="1" applyFill="1" applyBorder="1" applyAlignment="1" applyProtection="1">
      <alignment horizontal="center" vertical="center" wrapText="1"/>
      <protection locked="0"/>
    </xf>
    <xf numFmtId="4" fontId="8" fillId="40" borderId="1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7" xfId="0" applyNumberFormat="1" applyFont="1" applyFill="1" applyBorder="1" applyAlignment="1" applyProtection="1">
      <alignment horizontal="right"/>
      <protection locked="0"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4" fontId="8" fillId="40" borderId="19" xfId="0" applyNumberFormat="1" applyFont="1" applyFill="1" applyBorder="1" applyAlignment="1" applyProtection="1">
      <alignment vertical="center" wrapText="1"/>
      <protection locked="0"/>
    </xf>
    <xf numFmtId="4" fontId="8" fillId="0" borderId="17" xfId="0" applyNumberFormat="1" applyFont="1" applyFill="1" applyBorder="1" applyAlignment="1" applyProtection="1">
      <alignment/>
      <protection locked="0"/>
    </xf>
    <xf numFmtId="4" fontId="9" fillId="0" borderId="17" xfId="0" applyNumberFormat="1" applyFont="1" applyFill="1" applyBorder="1" applyAlignment="1" applyProtection="1">
      <alignment horizontal="right" vertical="center"/>
      <protection locked="0"/>
    </xf>
    <xf numFmtId="49" fontId="8" fillId="40" borderId="21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7" xfId="0" applyNumberFormat="1" applyFont="1" applyFill="1" applyBorder="1" applyAlignment="1" applyProtection="1">
      <alignment horizontal="right" vertical="center"/>
      <protection locked="0"/>
    </xf>
    <xf numFmtId="4" fontId="8" fillId="0" borderId="19" xfId="0" applyNumberFormat="1" applyFont="1" applyFill="1" applyBorder="1" applyAlignment="1" applyProtection="1">
      <alignment horizontal="right"/>
      <protection locked="0"/>
    </xf>
    <xf numFmtId="4" fontId="8" fillId="0" borderId="17" xfId="0" applyNumberFormat="1" applyFont="1" applyFill="1" applyBorder="1" applyAlignment="1" applyProtection="1">
      <alignment vertical="center"/>
      <protection locked="0"/>
    </xf>
    <xf numFmtId="49" fontId="8" fillId="40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40" borderId="22" xfId="0" applyNumberFormat="1" applyFont="1" applyFill="1" applyBorder="1" applyAlignment="1" applyProtection="1">
      <alignment horizontal="left" vertical="center" wrapText="1"/>
      <protection locked="0"/>
    </xf>
    <xf numFmtId="4" fontId="8" fillId="40" borderId="22" xfId="0" applyNumberFormat="1" applyFont="1" applyFill="1" applyBorder="1" applyAlignment="1" applyProtection="1">
      <alignment horizontal="right" vertical="center" wrapText="1"/>
      <protection locked="0"/>
    </xf>
    <xf numFmtId="4" fontId="8" fillId="40" borderId="2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2" xfId="0" applyNumberFormat="1" applyFont="1" applyFill="1" applyBorder="1" applyAlignment="1" applyProtection="1">
      <alignment/>
      <protection locked="0"/>
    </xf>
    <xf numFmtId="0" fontId="67" fillId="0" borderId="17" xfId="0" applyFont="1" applyBorder="1" applyAlignment="1">
      <alignment/>
    </xf>
    <xf numFmtId="4" fontId="67" fillId="0" borderId="19" xfId="0" applyNumberFormat="1" applyFont="1" applyBorder="1" applyAlignment="1">
      <alignment/>
    </xf>
    <xf numFmtId="4" fontId="67" fillId="0" borderId="17" xfId="0" applyNumberFormat="1" applyFont="1" applyBorder="1" applyAlignment="1">
      <alignment horizontal="right"/>
    </xf>
    <xf numFmtId="4" fontId="67" fillId="0" borderId="17" xfId="0" applyNumberFormat="1" applyFont="1" applyBorder="1" applyAlignment="1">
      <alignment/>
    </xf>
    <xf numFmtId="0" fontId="68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14" fillId="0" borderId="0" xfId="50" applyNumberFormat="1" applyFont="1" applyFill="1" applyBorder="1" applyAlignment="1" applyProtection="1">
      <alignment horizontal="left"/>
      <protection locked="0"/>
    </xf>
    <xf numFmtId="4" fontId="14" fillId="0" borderId="0" xfId="50" applyNumberFormat="1" applyFont="1" applyFill="1" applyBorder="1" applyAlignment="1" applyProtection="1">
      <alignment horizontal="left"/>
      <protection locked="0"/>
    </xf>
    <xf numFmtId="0" fontId="15" fillId="0" borderId="0" xfId="50" applyNumberFormat="1" applyFont="1" applyFill="1" applyBorder="1" applyAlignment="1" applyProtection="1">
      <alignment horizontal="left"/>
      <protection locked="0"/>
    </xf>
    <xf numFmtId="0" fontId="69" fillId="0" borderId="0" xfId="49" applyFont="1">
      <alignment/>
      <protection/>
    </xf>
    <xf numFmtId="4" fontId="69" fillId="0" borderId="0" xfId="49" applyNumberFormat="1" applyFont="1">
      <alignment/>
      <protection/>
    </xf>
    <xf numFmtId="0" fontId="70" fillId="0" borderId="0" xfId="49" applyFont="1">
      <alignment/>
      <protection/>
    </xf>
    <xf numFmtId="4" fontId="14" fillId="41" borderId="0" xfId="49" applyNumberFormat="1" applyFont="1" applyFill="1" applyBorder="1" applyAlignment="1" applyProtection="1">
      <alignment horizontal="left"/>
      <protection locked="0"/>
    </xf>
    <xf numFmtId="0" fontId="14" fillId="41" borderId="0" xfId="49" applyNumberFormat="1" applyFont="1" applyFill="1" applyBorder="1" applyAlignment="1" applyProtection="1">
      <alignment horizontal="left"/>
      <protection locked="0"/>
    </xf>
    <xf numFmtId="4" fontId="14" fillId="41" borderId="0" xfId="49" applyNumberFormat="1" applyFont="1" applyFill="1" applyBorder="1" applyAlignment="1" applyProtection="1">
      <alignment/>
      <protection locked="0"/>
    </xf>
    <xf numFmtId="4" fontId="1" fillId="0" borderId="0" xfId="5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71" fillId="0" borderId="0" xfId="49" applyFont="1">
      <alignment/>
      <protection/>
    </xf>
    <xf numFmtId="0" fontId="14" fillId="41" borderId="10" xfId="49" applyNumberFormat="1" applyFont="1" applyFill="1" applyBorder="1" applyAlignment="1" applyProtection="1">
      <alignment horizontal="center" vertical="center" wrapText="1"/>
      <protection locked="0"/>
    </xf>
    <xf numFmtId="0" fontId="14" fillId="41" borderId="16" xfId="49" applyNumberFormat="1" applyFont="1" applyFill="1" applyBorder="1" applyAlignment="1" applyProtection="1">
      <alignment horizontal="center" vertical="center"/>
      <protection locked="0"/>
    </xf>
    <xf numFmtId="0" fontId="14" fillId="41" borderId="16" xfId="49" applyNumberFormat="1" applyFont="1" applyFill="1" applyBorder="1" applyAlignment="1" applyProtection="1">
      <alignment horizontal="center" vertical="center" wrapText="1"/>
      <protection locked="0"/>
    </xf>
    <xf numFmtId="0" fontId="14" fillId="41" borderId="16" xfId="49" applyNumberFormat="1" applyFont="1" applyFill="1" applyBorder="1" applyAlignment="1" applyProtection="1">
      <alignment vertical="center" wrapText="1"/>
      <protection locked="0"/>
    </xf>
    <xf numFmtId="0" fontId="14" fillId="41" borderId="24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0" applyNumberFormat="1" applyFont="1" applyFill="1" applyBorder="1" applyAlignment="1" applyProtection="1">
      <alignment horizontal="center" vertical="center" wrapText="1"/>
      <protection locked="0"/>
    </xf>
    <xf numFmtId="4" fontId="14" fillId="41" borderId="10" xfId="49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50" applyNumberFormat="1" applyFont="1" applyFill="1" applyBorder="1" applyAlignment="1" applyProtection="1">
      <alignment horizontal="right"/>
      <protection locked="0"/>
    </xf>
    <xf numFmtId="0" fontId="14" fillId="41" borderId="10" xfId="49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49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49" applyNumberFormat="1" applyFont="1" applyFill="1" applyBorder="1" applyAlignment="1" applyProtection="1">
      <alignment horizontal="left" vertical="top" wrapText="1"/>
      <protection locked="0"/>
    </xf>
    <xf numFmtId="0" fontId="14" fillId="41" borderId="10" xfId="49" applyNumberFormat="1" applyFont="1" applyFill="1" applyBorder="1" applyAlignment="1" applyProtection="1">
      <alignment horizontal="left" wrapText="1"/>
      <protection locked="0"/>
    </xf>
    <xf numFmtId="4" fontId="14" fillId="0" borderId="10" xfId="49" applyNumberFormat="1" applyFont="1" applyFill="1" applyBorder="1" applyAlignment="1" applyProtection="1">
      <alignment horizontal="right" vertical="center" wrapText="1"/>
      <protection locked="0"/>
    </xf>
    <xf numFmtId="0" fontId="14" fillId="41" borderId="10" xfId="49" applyNumberFormat="1" applyFont="1" applyFill="1" applyBorder="1" applyAlignment="1" applyProtection="1">
      <alignment horizontal="left"/>
      <protection locked="0"/>
    </xf>
    <xf numFmtId="0" fontId="14" fillId="41" borderId="10" xfId="49" applyNumberFormat="1" applyFont="1" applyFill="1" applyBorder="1" applyAlignment="1" applyProtection="1">
      <alignment horizontal="left" vertical="top"/>
      <protection locked="0"/>
    </xf>
    <xf numFmtId="4" fontId="14" fillId="41" borderId="10" xfId="49" applyNumberFormat="1" applyFont="1" applyFill="1" applyBorder="1" applyAlignment="1" applyProtection="1">
      <alignment/>
      <protection locked="0"/>
    </xf>
    <xf numFmtId="0" fontId="14" fillId="41" borderId="10" xfId="49" applyNumberFormat="1" applyFont="1" applyFill="1" applyBorder="1" applyAlignment="1" applyProtection="1">
      <alignment/>
      <protection locked="0"/>
    </xf>
    <xf numFmtId="4" fontId="14" fillId="41" borderId="13" xfId="49" applyNumberFormat="1" applyFont="1" applyFill="1" applyBorder="1" applyAlignment="1" applyProtection="1">
      <alignment/>
      <protection locked="0"/>
    </xf>
    <xf numFmtId="4" fontId="14" fillId="41" borderId="10" xfId="49" applyNumberFormat="1" applyFont="1" applyFill="1" applyBorder="1" applyAlignment="1" applyProtection="1">
      <alignment horizontal="right"/>
      <protection locked="0"/>
    </xf>
    <xf numFmtId="0" fontId="14" fillId="41" borderId="10" xfId="49" applyNumberFormat="1" applyFont="1" applyFill="1" applyBorder="1" applyAlignment="1" applyProtection="1">
      <alignment horizontal="left" vertical="center"/>
      <protection locked="0"/>
    </xf>
    <xf numFmtId="0" fontId="71" fillId="0" borderId="0" xfId="0" applyFont="1" applyAlignment="1">
      <alignment horizontal="left" vertical="center"/>
    </xf>
    <xf numFmtId="0" fontId="14" fillId="41" borderId="10" xfId="49" applyNumberFormat="1" applyFont="1" applyFill="1" applyBorder="1" applyAlignment="1" applyProtection="1">
      <alignment horizontal="center" vertical="center"/>
      <protection locked="0"/>
    </xf>
    <xf numFmtId="0" fontId="14" fillId="41" borderId="25" xfId="49" applyNumberFormat="1" applyFont="1" applyFill="1" applyBorder="1" applyAlignment="1" applyProtection="1">
      <alignment horizontal="left" vertical="center"/>
      <protection locked="0"/>
    </xf>
    <xf numFmtId="4" fontId="14" fillId="41" borderId="16" xfId="49" applyNumberFormat="1" applyFont="1" applyFill="1" applyBorder="1" applyAlignment="1" applyProtection="1">
      <alignment horizontal="right" vertical="center" wrapText="1"/>
      <protection locked="0"/>
    </xf>
    <xf numFmtId="4" fontId="14" fillId="41" borderId="24" xfId="49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50" applyNumberFormat="1" applyFont="1" applyFill="1" applyBorder="1" applyAlignment="1" applyProtection="1">
      <alignment horizontal="right"/>
      <protection locked="0"/>
    </xf>
    <xf numFmtId="0" fontId="15" fillId="41" borderId="13" xfId="49" applyNumberFormat="1" applyFont="1" applyFill="1" applyBorder="1" applyAlignment="1" applyProtection="1">
      <alignment horizontal="left"/>
      <protection locked="0"/>
    </xf>
    <xf numFmtId="0" fontId="15" fillId="41" borderId="26" xfId="49" applyNumberFormat="1" applyFont="1" applyFill="1" applyBorder="1" applyAlignment="1" applyProtection="1">
      <alignment horizontal="left"/>
      <protection locked="0"/>
    </xf>
    <xf numFmtId="0" fontId="15" fillId="41" borderId="26" xfId="49" applyNumberFormat="1" applyFont="1" applyFill="1" applyBorder="1" applyAlignment="1" applyProtection="1">
      <alignment horizontal="left" vertical="top"/>
      <protection locked="0"/>
    </xf>
    <xf numFmtId="0" fontId="15" fillId="41" borderId="26" xfId="49" applyNumberFormat="1" applyFont="1" applyFill="1" applyBorder="1" applyAlignment="1" applyProtection="1">
      <alignment horizontal="left" wrapText="1"/>
      <protection locked="0"/>
    </xf>
    <xf numFmtId="4" fontId="15" fillId="41" borderId="26" xfId="49" applyNumberFormat="1" applyFont="1" applyFill="1" applyBorder="1" applyAlignment="1" applyProtection="1">
      <alignment/>
      <protection locked="0"/>
    </xf>
    <xf numFmtId="0" fontId="15" fillId="41" borderId="26" xfId="49" applyNumberFormat="1" applyFont="1" applyFill="1" applyBorder="1" applyAlignment="1" applyProtection="1">
      <alignment/>
      <protection locked="0"/>
    </xf>
    <xf numFmtId="0" fontId="72" fillId="0" borderId="0" xfId="0" applyFont="1" applyAlignment="1">
      <alignment/>
    </xf>
    <xf numFmtId="0" fontId="14" fillId="41" borderId="10" xfId="49" applyNumberFormat="1" applyFont="1" applyFill="1" applyBorder="1" applyAlignment="1" applyProtection="1">
      <alignment horizontal="left" vertical="top" wrapText="1"/>
      <protection locked="0"/>
    </xf>
    <xf numFmtId="0" fontId="14" fillId="0" borderId="10" xfId="50" applyNumberFormat="1" applyFont="1" applyFill="1" applyBorder="1" applyAlignment="1" applyProtection="1">
      <alignment horizontal="left"/>
      <protection locked="0"/>
    </xf>
    <xf numFmtId="4" fontId="69" fillId="0" borderId="27" xfId="49" applyNumberFormat="1" applyFont="1" applyBorder="1">
      <alignment/>
      <protection/>
    </xf>
    <xf numFmtId="0" fontId="69" fillId="0" borderId="10" xfId="49" applyFont="1" applyBorder="1">
      <alignment/>
      <protection/>
    </xf>
    <xf numFmtId="49" fontId="7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NumberFormat="1" applyFont="1" applyFill="1" applyBorder="1" applyAlignment="1" applyProtection="1">
      <alignment horizontal="left"/>
      <protection locked="0"/>
    </xf>
    <xf numFmtId="0" fontId="8" fillId="0" borderId="1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6" borderId="0" xfId="0" applyNumberFormat="1" applyFill="1" applyBorder="1" applyAlignment="1" applyProtection="1">
      <alignment horizontal="center" vertical="center" wrapText="1"/>
      <protection locked="0"/>
    </xf>
    <xf numFmtId="49" fontId="0" fillId="36" borderId="11" xfId="0" applyNumberFormat="1" applyFill="1" applyBorder="1" applyAlignment="1" applyProtection="1">
      <alignment horizontal="center" vertical="center" wrapText="1"/>
      <protection locked="0"/>
    </xf>
    <xf numFmtId="0" fontId="8" fillId="0" borderId="24" xfId="0" applyNumberFormat="1" applyFont="1" applyFill="1" applyBorder="1" applyAlignment="1" applyProtection="1">
      <alignment horizontal="left" wrapText="1"/>
      <protection locked="0"/>
    </xf>
    <xf numFmtId="0" fontId="8" fillId="0" borderId="28" xfId="0" applyNumberFormat="1" applyFont="1" applyFill="1" applyBorder="1" applyAlignment="1" applyProtection="1">
      <alignment horizontal="left" wrapText="1"/>
      <protection locked="0"/>
    </xf>
    <xf numFmtId="0" fontId="8" fillId="0" borderId="29" xfId="0" applyNumberFormat="1" applyFont="1" applyFill="1" applyBorder="1" applyAlignment="1" applyProtection="1">
      <alignment horizontal="left" wrapText="1"/>
      <protection locked="0"/>
    </xf>
    <xf numFmtId="0" fontId="8" fillId="0" borderId="30" xfId="0" applyNumberFormat="1" applyFont="1" applyFill="1" applyBorder="1" applyAlignment="1" applyProtection="1">
      <alignment horizontal="left" wrapText="1"/>
      <protection locked="0"/>
    </xf>
    <xf numFmtId="0" fontId="8" fillId="0" borderId="27" xfId="0" applyNumberFormat="1" applyFont="1" applyFill="1" applyBorder="1" applyAlignment="1" applyProtection="1">
      <alignment horizontal="left" wrapText="1"/>
      <protection locked="0"/>
    </xf>
    <xf numFmtId="0" fontId="8" fillId="0" borderId="31" xfId="0" applyNumberFormat="1" applyFont="1" applyFill="1" applyBorder="1" applyAlignment="1" applyProtection="1">
      <alignment horizontal="left" wrapText="1"/>
      <protection locked="0"/>
    </xf>
    <xf numFmtId="49" fontId="1" fillId="36" borderId="0" xfId="0" applyNumberFormat="1" applyFont="1" applyFill="1" applyAlignment="1" applyProtection="1">
      <alignment horizontal="left" vertical="center" wrapText="1"/>
      <protection locked="0"/>
    </xf>
    <xf numFmtId="49" fontId="1" fillId="36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4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9" fontId="7" fillId="36" borderId="14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0" xfId="49" applyFont="1" applyBorder="1" applyAlignment="1">
      <alignment horizontal="center" vertical="center"/>
      <protection/>
    </xf>
    <xf numFmtId="0" fontId="17" fillId="0" borderId="16" xfId="49" applyFont="1" applyBorder="1" applyAlignment="1">
      <alignment horizontal="center" vertical="center" wrapText="1"/>
      <protection/>
    </xf>
    <xf numFmtId="0" fontId="17" fillId="0" borderId="32" xfId="49" applyFont="1" applyBorder="1" applyAlignment="1">
      <alignment horizontal="center" vertical="center" wrapText="1"/>
      <protection/>
    </xf>
    <xf numFmtId="0" fontId="11" fillId="0" borderId="0" xfId="49" applyFont="1" applyAlignment="1">
      <alignment horizontal="center" wrapText="1"/>
      <protection/>
    </xf>
    <xf numFmtId="0" fontId="57" fillId="0" borderId="0" xfId="49" applyFont="1" applyAlignment="1">
      <alignment wrapText="1"/>
      <protection/>
    </xf>
    <xf numFmtId="0" fontId="12" fillId="0" borderId="0" xfId="49" applyFont="1" applyAlignment="1">
      <alignment horizontal="center"/>
      <protection/>
    </xf>
    <xf numFmtId="0" fontId="12" fillId="0" borderId="0" xfId="49" applyFont="1" applyAlignment="1">
      <alignment/>
      <protection/>
    </xf>
    <xf numFmtId="0" fontId="17" fillId="0" borderId="10" xfId="49" applyFont="1" applyBorder="1" applyAlignment="1">
      <alignment vertical="center" wrapText="1"/>
      <protection/>
    </xf>
    <xf numFmtId="4" fontId="17" fillId="0" borderId="10" xfId="49" applyNumberFormat="1" applyFont="1" applyBorder="1" applyAlignment="1">
      <alignment vertical="center" wrapText="1"/>
      <protection/>
    </xf>
    <xf numFmtId="4" fontId="65" fillId="0" borderId="16" xfId="49" applyNumberFormat="1" applyFont="1" applyBorder="1" applyAlignment="1">
      <alignment horizontal="center" vertical="center"/>
      <protection/>
    </xf>
    <xf numFmtId="4" fontId="73" fillId="0" borderId="32" xfId="49" applyNumberFormat="1" applyFont="1" applyBorder="1" applyAlignment="1">
      <alignment horizontal="center" vertical="center"/>
      <protection/>
    </xf>
    <xf numFmtId="4" fontId="73" fillId="0" borderId="15" xfId="49" applyNumberFormat="1" applyFont="1" applyBorder="1" applyAlignment="1">
      <alignment horizontal="center" vertical="center"/>
      <protection/>
    </xf>
    <xf numFmtId="4" fontId="65" fillId="0" borderId="16" xfId="49" applyNumberFormat="1" applyFont="1" applyBorder="1" applyAlignment="1">
      <alignment horizontal="center" vertical="center" wrapText="1"/>
      <protection/>
    </xf>
    <xf numFmtId="4" fontId="65" fillId="0" borderId="32" xfId="49" applyNumberFormat="1" applyFont="1" applyBorder="1" applyAlignment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19" fillId="41" borderId="0" xfId="0" applyFont="1" applyFill="1" applyAlignment="1">
      <alignment horizontal="center" vertical="center"/>
    </xf>
    <xf numFmtId="0" fontId="68" fillId="0" borderId="0" xfId="0" applyFont="1" applyAlignment="1">
      <alignment vertical="center"/>
    </xf>
    <xf numFmtId="49" fontId="9" fillId="40" borderId="17" xfId="0" applyNumberFormat="1" applyFont="1" applyFill="1" applyBorder="1" applyAlignment="1" applyProtection="1">
      <alignment horizontal="right" vertical="center" wrapText="1"/>
      <protection locked="0"/>
    </xf>
    <xf numFmtId="0" fontId="11" fillId="41" borderId="0" xfId="49" applyNumberFormat="1" applyFont="1" applyFill="1" applyBorder="1" applyAlignment="1" applyProtection="1">
      <alignment horizontal="center" wrapText="1"/>
      <protection locked="0"/>
    </xf>
    <xf numFmtId="0" fontId="11" fillId="0" borderId="0" xfId="49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Alignment="1">
      <alignment horizontal="center" wrapText="1"/>
    </xf>
    <xf numFmtId="0" fontId="69" fillId="0" borderId="13" xfId="49" applyFont="1" applyBorder="1" applyAlignment="1">
      <alignment horizontal="center" vertical="center" wrapText="1"/>
      <protection/>
    </xf>
    <xf numFmtId="0" fontId="14" fillId="0" borderId="26" xfId="50" applyNumberFormat="1" applyFont="1" applyFill="1" applyBorder="1" applyAlignment="1" applyProtection="1">
      <alignment horizontal="left" vertical="center" wrapText="1"/>
      <protection locked="0"/>
    </xf>
    <xf numFmtId="0" fontId="14" fillId="0" borderId="12" xfId="50" applyNumberFormat="1" applyFont="1" applyFill="1" applyBorder="1" applyAlignment="1" applyProtection="1">
      <alignment horizontal="left" vertical="center" wrapText="1"/>
      <protection locked="0"/>
    </xf>
    <xf numFmtId="0" fontId="14" fillId="41" borderId="10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15" fillId="41" borderId="13" xfId="49" applyNumberFormat="1" applyFont="1" applyFill="1" applyBorder="1" applyAlignment="1" applyProtection="1">
      <alignment horizontal="left" vertical="center" wrapText="1"/>
      <protection locked="0"/>
    </xf>
    <xf numFmtId="0" fontId="15" fillId="0" borderId="26" xfId="50" applyNumberFormat="1" applyFont="1" applyFill="1" applyBorder="1" applyAlignment="1" applyProtection="1">
      <alignment horizontal="left" wrapText="1"/>
      <protection locked="0"/>
    </xf>
    <xf numFmtId="0" fontId="15" fillId="41" borderId="30" xfId="49" applyNumberFormat="1" applyFont="1" applyFill="1" applyBorder="1" applyAlignment="1" applyProtection="1">
      <alignment horizontal="left" vertical="center" wrapText="1"/>
      <protection locked="0"/>
    </xf>
    <xf numFmtId="0" fontId="15" fillId="0" borderId="27" xfId="49" applyNumberFormat="1" applyFont="1" applyFill="1" applyBorder="1" applyAlignment="1" applyProtection="1">
      <alignment horizontal="left" vertical="center" wrapText="1"/>
      <protection locked="0"/>
    </xf>
    <xf numFmtId="0" fontId="14" fillId="41" borderId="13" xfId="49" applyNumberFormat="1" applyFont="1" applyFill="1" applyBorder="1" applyAlignment="1" applyProtection="1">
      <alignment horizontal="left"/>
      <protection locked="0"/>
    </xf>
    <xf numFmtId="0" fontId="14" fillId="41" borderId="26" xfId="49" applyNumberFormat="1" applyFont="1" applyFill="1" applyBorder="1" applyAlignment="1" applyProtection="1">
      <alignment horizontal="left"/>
      <protection locked="0"/>
    </xf>
    <xf numFmtId="0" fontId="14" fillId="41" borderId="12" xfId="49" applyNumberFormat="1" applyFont="1" applyFill="1" applyBorder="1" applyAlignment="1" applyProtection="1">
      <alignment horizontal="left"/>
      <protection locked="0"/>
    </xf>
    <xf numFmtId="0" fontId="69" fillId="0" borderId="10" xfId="49" applyFont="1" applyBorder="1" applyAlignment="1">
      <alignment horizontal="center" vertical="center" wrapText="1"/>
      <protection/>
    </xf>
    <xf numFmtId="0" fontId="1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15" fillId="41" borderId="13" xfId="49" applyNumberFormat="1" applyFont="1" applyFill="1" applyBorder="1" applyAlignment="1" applyProtection="1">
      <alignment horizontal="left" wrapText="1"/>
      <protection locked="0"/>
    </xf>
    <xf numFmtId="0" fontId="14" fillId="41" borderId="13" xfId="49" applyNumberFormat="1" applyFont="1" applyFill="1" applyBorder="1" applyAlignment="1" applyProtection="1">
      <alignment horizontal="left" wrapText="1"/>
      <protection locked="0"/>
    </xf>
    <xf numFmtId="0" fontId="14" fillId="0" borderId="26" xfId="50" applyNumberFormat="1" applyFont="1" applyFill="1" applyBorder="1" applyAlignment="1" applyProtection="1">
      <alignment horizontal="left" wrapText="1"/>
      <protection locked="0"/>
    </xf>
    <xf numFmtId="0" fontId="14" fillId="0" borderId="12" xfId="50" applyNumberFormat="1" applyFont="1" applyFill="1" applyBorder="1" applyAlignment="1" applyProtection="1">
      <alignment horizontal="left" wrapText="1"/>
      <protection locked="0"/>
    </xf>
    <xf numFmtId="0" fontId="69" fillId="0" borderId="26" xfId="49" applyFont="1" applyBorder="1" applyAlignment="1">
      <alignment horizontal="left"/>
      <protection/>
    </xf>
    <xf numFmtId="0" fontId="69" fillId="0" borderId="12" xfId="49" applyFont="1" applyBorder="1" applyAlignment="1">
      <alignment horizontal="left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PageLayoutView="0" workbookViewId="0" topLeftCell="A128">
      <selection activeCell="A35" sqref="A35:F83"/>
    </sheetView>
  </sheetViews>
  <sheetFormatPr defaultColWidth="9.33203125" defaultRowHeight="12.75"/>
  <cols>
    <col min="1" max="1" width="5.83203125" style="0" customWidth="1"/>
    <col min="2" max="2" width="7" style="0" customWidth="1"/>
    <col min="3" max="3" width="5.5" style="0" customWidth="1"/>
    <col min="4" max="4" width="56.66015625" style="0" customWidth="1"/>
    <col min="5" max="5" width="13.83203125" style="62" customWidth="1"/>
    <col min="6" max="6" width="13.83203125" style="60" customWidth="1"/>
    <col min="7" max="7" width="7.33203125" style="60" customWidth="1"/>
  </cols>
  <sheetData>
    <row r="1" spans="1:5" ht="12.75">
      <c r="A1" s="183" t="s">
        <v>725</v>
      </c>
      <c r="B1" s="183"/>
      <c r="C1" s="183"/>
      <c r="D1" s="183"/>
      <c r="E1" s="183"/>
    </row>
    <row r="2" spans="1:5" ht="12.75">
      <c r="A2" s="59"/>
      <c r="B2" s="59"/>
      <c r="C2" s="59"/>
      <c r="D2" s="59"/>
      <c r="E2" s="59"/>
    </row>
    <row r="3" ht="12.75">
      <c r="A3" s="61" t="s">
        <v>726</v>
      </c>
    </row>
    <row r="4" spans="1:7" ht="48">
      <c r="A4" s="180" t="s">
        <v>0</v>
      </c>
      <c r="B4" s="180" t="s">
        <v>650</v>
      </c>
      <c r="C4" s="180" t="s">
        <v>651</v>
      </c>
      <c r="D4" s="180" t="s">
        <v>1</v>
      </c>
      <c r="E4" s="180" t="s">
        <v>727</v>
      </c>
      <c r="F4" s="181" t="s">
        <v>653</v>
      </c>
      <c r="G4" s="182" t="s">
        <v>967</v>
      </c>
    </row>
    <row r="5" spans="1:7" ht="12.75">
      <c r="A5" s="63" t="s">
        <v>2</v>
      </c>
      <c r="B5" s="63"/>
      <c r="C5" s="63"/>
      <c r="D5" s="64" t="s">
        <v>3</v>
      </c>
      <c r="E5" s="65" t="s">
        <v>728</v>
      </c>
      <c r="F5" s="66">
        <f>F6+F8</f>
        <v>514786.72</v>
      </c>
      <c r="G5" s="66">
        <f>F5*100/E5</f>
        <v>100.00018842790423</v>
      </c>
    </row>
    <row r="6" spans="1:7" ht="15">
      <c r="A6" s="67"/>
      <c r="B6" s="68" t="s">
        <v>729</v>
      </c>
      <c r="C6" s="69"/>
      <c r="D6" s="70" t="s">
        <v>730</v>
      </c>
      <c r="E6" s="71" t="s">
        <v>731</v>
      </c>
      <c r="F6" s="31">
        <f>F7</f>
        <v>125000</v>
      </c>
      <c r="G6" s="31">
        <f aca="true" t="shared" si="0" ref="G6:G69">F6*100/E6</f>
        <v>100</v>
      </c>
    </row>
    <row r="7" spans="1:7" ht="33.75">
      <c r="A7" s="72"/>
      <c r="B7" s="72"/>
      <c r="C7" s="72" t="s">
        <v>732</v>
      </c>
      <c r="D7" s="73" t="s">
        <v>733</v>
      </c>
      <c r="E7" s="74" t="s">
        <v>731</v>
      </c>
      <c r="F7" s="6">
        <v>125000</v>
      </c>
      <c r="G7" s="6">
        <f t="shared" si="0"/>
        <v>100</v>
      </c>
    </row>
    <row r="8" spans="1:7" ht="15">
      <c r="A8" s="67"/>
      <c r="B8" s="68" t="s">
        <v>20</v>
      </c>
      <c r="C8" s="69"/>
      <c r="D8" s="70" t="s">
        <v>21</v>
      </c>
      <c r="E8" s="71" t="s">
        <v>734</v>
      </c>
      <c r="F8" s="31">
        <f>SUM(F9:F11)</f>
        <v>389786.72</v>
      </c>
      <c r="G8" s="31">
        <f t="shared" si="0"/>
        <v>100.00024885465926</v>
      </c>
    </row>
    <row r="9" spans="1:7" ht="45">
      <c r="A9" s="72"/>
      <c r="B9" s="72"/>
      <c r="C9" s="72" t="s">
        <v>735</v>
      </c>
      <c r="D9" s="73" t="s">
        <v>736</v>
      </c>
      <c r="E9" s="74" t="s">
        <v>737</v>
      </c>
      <c r="F9" s="6">
        <v>618.97</v>
      </c>
      <c r="G9" s="6">
        <f t="shared" si="0"/>
        <v>100.15695792880258</v>
      </c>
    </row>
    <row r="10" spans="1:7" ht="33.75">
      <c r="A10" s="72"/>
      <c r="B10" s="72"/>
      <c r="C10" s="72" t="s">
        <v>738</v>
      </c>
      <c r="D10" s="73" t="s">
        <v>739</v>
      </c>
      <c r="E10" s="74" t="s">
        <v>22</v>
      </c>
      <c r="F10" s="6">
        <v>388141.75</v>
      </c>
      <c r="G10" s="6">
        <f t="shared" si="0"/>
        <v>100</v>
      </c>
    </row>
    <row r="11" spans="1:7" ht="33.75">
      <c r="A11" s="72"/>
      <c r="B11" s="72"/>
      <c r="C11" s="72" t="s">
        <v>740</v>
      </c>
      <c r="D11" s="73" t="s">
        <v>741</v>
      </c>
      <c r="E11" s="74" t="s">
        <v>742</v>
      </c>
      <c r="F11" s="6">
        <v>1026</v>
      </c>
      <c r="G11" s="6">
        <f t="shared" si="0"/>
        <v>100</v>
      </c>
    </row>
    <row r="12" spans="1:7" ht="12.75">
      <c r="A12" s="63" t="s">
        <v>80</v>
      </c>
      <c r="B12" s="63"/>
      <c r="C12" s="63"/>
      <c r="D12" s="64" t="s">
        <v>81</v>
      </c>
      <c r="E12" s="65" t="s">
        <v>743</v>
      </c>
      <c r="F12" s="66">
        <f>F13</f>
        <v>669160.71</v>
      </c>
      <c r="G12" s="66">
        <f t="shared" si="0"/>
        <v>95.5881056387723</v>
      </c>
    </row>
    <row r="13" spans="1:7" ht="15">
      <c r="A13" s="67"/>
      <c r="B13" s="68" t="s">
        <v>97</v>
      </c>
      <c r="C13" s="69"/>
      <c r="D13" s="70" t="s">
        <v>98</v>
      </c>
      <c r="E13" s="71" t="s">
        <v>743</v>
      </c>
      <c r="F13" s="31">
        <f>SUM(F14:F19)</f>
        <v>669160.71</v>
      </c>
      <c r="G13" s="31">
        <f t="shared" si="0"/>
        <v>95.5881056387723</v>
      </c>
    </row>
    <row r="14" spans="1:7" ht="22.5">
      <c r="A14" s="72"/>
      <c r="B14" s="72"/>
      <c r="C14" s="72" t="s">
        <v>744</v>
      </c>
      <c r="D14" s="73" t="s">
        <v>745</v>
      </c>
      <c r="E14" s="74" t="s">
        <v>746</v>
      </c>
      <c r="F14" s="6">
        <v>29814.69</v>
      </c>
      <c r="G14" s="6">
        <f t="shared" si="0"/>
        <v>100.00231434896358</v>
      </c>
    </row>
    <row r="15" spans="1:7" ht="45">
      <c r="A15" s="72"/>
      <c r="B15" s="72"/>
      <c r="C15" s="72" t="s">
        <v>735</v>
      </c>
      <c r="D15" s="73" t="s">
        <v>736</v>
      </c>
      <c r="E15" s="74" t="s">
        <v>747</v>
      </c>
      <c r="F15" s="6">
        <v>190694.67</v>
      </c>
      <c r="G15" s="6">
        <f t="shared" si="0"/>
        <v>97.99315005138746</v>
      </c>
    </row>
    <row r="16" spans="1:7" ht="33.75">
      <c r="A16" s="72"/>
      <c r="B16" s="72"/>
      <c r="C16" s="72" t="s">
        <v>748</v>
      </c>
      <c r="D16" s="73" t="s">
        <v>749</v>
      </c>
      <c r="E16" s="74" t="s">
        <v>750</v>
      </c>
      <c r="F16" s="6">
        <v>7446.4</v>
      </c>
      <c r="G16" s="6">
        <f t="shared" si="0"/>
        <v>100.00537201181842</v>
      </c>
    </row>
    <row r="17" spans="1:7" ht="22.5">
      <c r="A17" s="72"/>
      <c r="B17" s="72"/>
      <c r="C17" s="72" t="s">
        <v>751</v>
      </c>
      <c r="D17" s="73" t="s">
        <v>752</v>
      </c>
      <c r="E17" s="74" t="s">
        <v>753</v>
      </c>
      <c r="F17" s="6">
        <v>431581.68</v>
      </c>
      <c r="G17" s="6">
        <f t="shared" si="0"/>
        <v>93.44385985424218</v>
      </c>
    </row>
    <row r="18" spans="1:7" ht="12.75">
      <c r="A18" s="72"/>
      <c r="B18" s="72"/>
      <c r="C18" s="72" t="s">
        <v>754</v>
      </c>
      <c r="D18" s="73" t="s">
        <v>90</v>
      </c>
      <c r="E18" s="74" t="s">
        <v>755</v>
      </c>
      <c r="F18" s="6">
        <v>8633.79</v>
      </c>
      <c r="G18" s="6">
        <f t="shared" si="0"/>
        <v>162.16735537190084</v>
      </c>
    </row>
    <row r="19" spans="1:7" ht="12.75">
      <c r="A19" s="72"/>
      <c r="B19" s="72"/>
      <c r="C19" s="72" t="s">
        <v>756</v>
      </c>
      <c r="D19" s="73" t="s">
        <v>757</v>
      </c>
      <c r="E19" s="74" t="s">
        <v>113</v>
      </c>
      <c r="F19" s="6">
        <v>989.48</v>
      </c>
      <c r="G19" s="6">
        <f t="shared" si="0"/>
        <v>98.948</v>
      </c>
    </row>
    <row r="20" spans="1:7" ht="12.75">
      <c r="A20" s="63" t="s">
        <v>104</v>
      </c>
      <c r="B20" s="63"/>
      <c r="C20" s="63"/>
      <c r="D20" s="64" t="s">
        <v>105</v>
      </c>
      <c r="E20" s="65" t="s">
        <v>758</v>
      </c>
      <c r="F20" s="66">
        <f>F21</f>
        <v>296018.58999999997</v>
      </c>
      <c r="G20" s="66">
        <f t="shared" si="0"/>
        <v>99.99952368083237</v>
      </c>
    </row>
    <row r="21" spans="1:7" ht="15">
      <c r="A21" s="67"/>
      <c r="B21" s="68" t="s">
        <v>118</v>
      </c>
      <c r="C21" s="69"/>
      <c r="D21" s="70" t="s">
        <v>21</v>
      </c>
      <c r="E21" s="71" t="s">
        <v>758</v>
      </c>
      <c r="F21" s="31">
        <f>F22+F23</f>
        <v>296018.58999999997</v>
      </c>
      <c r="G21" s="31">
        <f t="shared" si="0"/>
        <v>99.99952368083237</v>
      </c>
    </row>
    <row r="22" spans="1:7" ht="33.75">
      <c r="A22" s="72"/>
      <c r="B22" s="72"/>
      <c r="C22" s="72" t="s">
        <v>759</v>
      </c>
      <c r="D22" s="73" t="s">
        <v>760</v>
      </c>
      <c r="E22" s="74" t="s">
        <v>761</v>
      </c>
      <c r="F22" s="6">
        <v>127000</v>
      </c>
      <c r="G22" s="6">
        <f t="shared" si="0"/>
        <v>100</v>
      </c>
    </row>
    <row r="23" spans="1:7" ht="33.75">
      <c r="A23" s="72"/>
      <c r="B23" s="72"/>
      <c r="C23" s="72" t="s">
        <v>762</v>
      </c>
      <c r="D23" s="73" t="s">
        <v>763</v>
      </c>
      <c r="E23" s="74" t="s">
        <v>764</v>
      </c>
      <c r="F23" s="6">
        <v>169018.59</v>
      </c>
      <c r="G23" s="6">
        <f t="shared" si="0"/>
        <v>99.99916577919772</v>
      </c>
    </row>
    <row r="24" spans="1:7" ht="12.75">
      <c r="A24" s="63" t="s">
        <v>122</v>
      </c>
      <c r="B24" s="63"/>
      <c r="C24" s="63"/>
      <c r="D24" s="64" t="s">
        <v>123</v>
      </c>
      <c r="E24" s="65" t="s">
        <v>765</v>
      </c>
      <c r="F24" s="66">
        <f>F25+F28</f>
        <v>45646.74</v>
      </c>
      <c r="G24" s="66">
        <f t="shared" si="0"/>
        <v>100.258604405983</v>
      </c>
    </row>
    <row r="25" spans="1:7" ht="15">
      <c r="A25" s="67"/>
      <c r="B25" s="68" t="s">
        <v>125</v>
      </c>
      <c r="C25" s="69"/>
      <c r="D25" s="70" t="s">
        <v>126</v>
      </c>
      <c r="E25" s="71" t="s">
        <v>127</v>
      </c>
      <c r="F25" s="31">
        <f>F26+F27</f>
        <v>45126.4</v>
      </c>
      <c r="G25" s="31">
        <f t="shared" si="0"/>
        <v>100.02748592454671</v>
      </c>
    </row>
    <row r="26" spans="1:7" ht="33.75">
      <c r="A26" s="67"/>
      <c r="B26" s="75"/>
      <c r="C26" s="72" t="s">
        <v>738</v>
      </c>
      <c r="D26" s="73" t="s">
        <v>739</v>
      </c>
      <c r="E26" s="74" t="s">
        <v>127</v>
      </c>
      <c r="F26" s="6">
        <v>45114</v>
      </c>
      <c r="G26" s="6">
        <f t="shared" si="0"/>
        <v>100</v>
      </c>
    </row>
    <row r="27" spans="1:7" ht="33.75">
      <c r="A27" s="72"/>
      <c r="B27" s="72"/>
      <c r="C27" s="72" t="s">
        <v>877</v>
      </c>
      <c r="D27" s="73" t="s">
        <v>878</v>
      </c>
      <c r="E27" s="76"/>
      <c r="F27" s="6">
        <v>12.4</v>
      </c>
      <c r="G27" s="6"/>
    </row>
    <row r="28" spans="1:7" ht="15">
      <c r="A28" s="67"/>
      <c r="B28" s="68" t="s">
        <v>144</v>
      </c>
      <c r="C28" s="69"/>
      <c r="D28" s="70" t="s">
        <v>145</v>
      </c>
      <c r="E28" s="71" t="s">
        <v>766</v>
      </c>
      <c r="F28" s="31">
        <f>F29</f>
        <v>520.34</v>
      </c>
      <c r="G28" s="31">
        <f t="shared" si="0"/>
        <v>125.38313253012048</v>
      </c>
    </row>
    <row r="29" spans="1:7" ht="12.75">
      <c r="A29" s="72"/>
      <c r="B29" s="72"/>
      <c r="C29" s="72" t="s">
        <v>767</v>
      </c>
      <c r="D29" s="73" t="s">
        <v>768</v>
      </c>
      <c r="E29" s="74" t="s">
        <v>766</v>
      </c>
      <c r="F29" s="6">
        <v>520.34</v>
      </c>
      <c r="G29" s="6">
        <f t="shared" si="0"/>
        <v>125.38313253012048</v>
      </c>
    </row>
    <row r="30" spans="1:7" ht="22.5">
      <c r="A30" s="63" t="s">
        <v>201</v>
      </c>
      <c r="B30" s="63"/>
      <c r="C30" s="63"/>
      <c r="D30" s="64" t="s">
        <v>202</v>
      </c>
      <c r="E30" s="65" t="s">
        <v>203</v>
      </c>
      <c r="F30" s="66">
        <f>F31+F33</f>
        <v>4115.389999999999</v>
      </c>
      <c r="G30" s="66">
        <f t="shared" si="0"/>
        <v>77.21181988742963</v>
      </c>
    </row>
    <row r="31" spans="1:7" ht="22.5">
      <c r="A31" s="67"/>
      <c r="B31" s="68" t="s">
        <v>204</v>
      </c>
      <c r="C31" s="69"/>
      <c r="D31" s="70" t="s">
        <v>205</v>
      </c>
      <c r="E31" s="71" t="s">
        <v>206</v>
      </c>
      <c r="F31" s="31">
        <f>F32</f>
        <v>1008</v>
      </c>
      <c r="G31" s="31">
        <f t="shared" si="0"/>
        <v>100</v>
      </c>
    </row>
    <row r="32" spans="1:7" ht="33.75">
      <c r="A32" s="72"/>
      <c r="B32" s="72"/>
      <c r="C32" s="72" t="s">
        <v>738</v>
      </c>
      <c r="D32" s="73" t="s">
        <v>739</v>
      </c>
      <c r="E32" s="74" t="s">
        <v>206</v>
      </c>
      <c r="F32" s="6">
        <v>1008</v>
      </c>
      <c r="G32" s="6">
        <f t="shared" si="0"/>
        <v>100</v>
      </c>
    </row>
    <row r="33" spans="1:7" ht="33.75">
      <c r="A33" s="67"/>
      <c r="B33" s="68" t="s">
        <v>212</v>
      </c>
      <c r="C33" s="69"/>
      <c r="D33" s="70" t="s">
        <v>213</v>
      </c>
      <c r="E33" s="71" t="s">
        <v>214</v>
      </c>
      <c r="F33" s="31">
        <f>F34</f>
        <v>3107.39</v>
      </c>
      <c r="G33" s="31">
        <f t="shared" si="0"/>
        <v>71.89703840814438</v>
      </c>
    </row>
    <row r="34" spans="1:7" ht="33.75">
      <c r="A34" s="72"/>
      <c r="B34" s="72"/>
      <c r="C34" s="72" t="s">
        <v>738</v>
      </c>
      <c r="D34" s="73" t="s">
        <v>739</v>
      </c>
      <c r="E34" s="74" t="s">
        <v>214</v>
      </c>
      <c r="F34" s="6">
        <v>3107.39</v>
      </c>
      <c r="G34" s="6">
        <f t="shared" si="0"/>
        <v>71.89703840814438</v>
      </c>
    </row>
    <row r="35" spans="1:7" ht="33.75">
      <c r="A35" s="63" t="s">
        <v>769</v>
      </c>
      <c r="B35" s="63"/>
      <c r="C35" s="63"/>
      <c r="D35" s="64" t="s">
        <v>770</v>
      </c>
      <c r="E35" s="65" t="s">
        <v>771</v>
      </c>
      <c r="F35" s="66">
        <f>F36+F39+F47+F57+F62</f>
        <v>9536944.33</v>
      </c>
      <c r="G35" s="66">
        <f t="shared" si="0"/>
        <v>101.60551208592742</v>
      </c>
    </row>
    <row r="36" spans="1:7" ht="15">
      <c r="A36" s="67"/>
      <c r="B36" s="68" t="s">
        <v>772</v>
      </c>
      <c r="C36" s="69"/>
      <c r="D36" s="70" t="s">
        <v>773</v>
      </c>
      <c r="E36" s="71" t="s">
        <v>774</v>
      </c>
      <c r="F36" s="31">
        <f>SUM(F37:F38)</f>
        <v>8162.5</v>
      </c>
      <c r="G36" s="31">
        <f t="shared" si="0"/>
        <v>160.99605522682447</v>
      </c>
    </row>
    <row r="37" spans="1:7" ht="22.5">
      <c r="A37" s="72"/>
      <c r="B37" s="72"/>
      <c r="C37" s="72" t="s">
        <v>775</v>
      </c>
      <c r="D37" s="73" t="s">
        <v>776</v>
      </c>
      <c r="E37" s="74" t="s">
        <v>499</v>
      </c>
      <c r="F37" s="6">
        <v>8086.4</v>
      </c>
      <c r="G37" s="6">
        <f t="shared" si="0"/>
        <v>161.728</v>
      </c>
    </row>
    <row r="38" spans="1:7" ht="12.75">
      <c r="A38" s="72"/>
      <c r="B38" s="72"/>
      <c r="C38" s="72" t="s">
        <v>777</v>
      </c>
      <c r="D38" s="73" t="s">
        <v>778</v>
      </c>
      <c r="E38" s="74" t="s">
        <v>779</v>
      </c>
      <c r="F38" s="6">
        <v>76.1</v>
      </c>
      <c r="G38" s="6">
        <f t="shared" si="0"/>
        <v>108.71428571428571</v>
      </c>
    </row>
    <row r="39" spans="1:7" ht="33.75">
      <c r="A39" s="67"/>
      <c r="B39" s="68" t="s">
        <v>780</v>
      </c>
      <c r="C39" s="69"/>
      <c r="D39" s="70" t="s">
        <v>781</v>
      </c>
      <c r="E39" s="71" t="s">
        <v>782</v>
      </c>
      <c r="F39" s="31">
        <f>SUM(F40:F46)</f>
        <v>1873970.1800000002</v>
      </c>
      <c r="G39" s="31">
        <f t="shared" si="0"/>
        <v>108.11630476359713</v>
      </c>
    </row>
    <row r="40" spans="1:7" ht="12.75">
      <c r="A40" s="72"/>
      <c r="B40" s="72"/>
      <c r="C40" s="72" t="s">
        <v>783</v>
      </c>
      <c r="D40" s="73" t="s">
        <v>784</v>
      </c>
      <c r="E40" s="74" t="s">
        <v>785</v>
      </c>
      <c r="F40" s="6">
        <v>1455544</v>
      </c>
      <c r="G40" s="6">
        <f t="shared" si="0"/>
        <v>109.53822998193858</v>
      </c>
    </row>
    <row r="41" spans="1:7" ht="12.75">
      <c r="A41" s="72"/>
      <c r="B41" s="72"/>
      <c r="C41" s="72" t="s">
        <v>786</v>
      </c>
      <c r="D41" s="73" t="s">
        <v>787</v>
      </c>
      <c r="E41" s="74" t="s">
        <v>788</v>
      </c>
      <c r="F41" s="6">
        <v>253473.58</v>
      </c>
      <c r="G41" s="6">
        <f t="shared" si="0"/>
        <v>100.18718577075099</v>
      </c>
    </row>
    <row r="42" spans="1:7" ht="12.75">
      <c r="A42" s="72"/>
      <c r="B42" s="72"/>
      <c r="C42" s="72" t="s">
        <v>789</v>
      </c>
      <c r="D42" s="73" t="s">
        <v>790</v>
      </c>
      <c r="E42" s="74" t="s">
        <v>791</v>
      </c>
      <c r="F42" s="6">
        <v>2840</v>
      </c>
      <c r="G42" s="6">
        <f t="shared" si="0"/>
        <v>100</v>
      </c>
    </row>
    <row r="43" spans="1:7" ht="12.75">
      <c r="A43" s="72"/>
      <c r="B43" s="72"/>
      <c r="C43" s="72" t="s">
        <v>792</v>
      </c>
      <c r="D43" s="73" t="s">
        <v>793</v>
      </c>
      <c r="E43" s="74" t="s">
        <v>794</v>
      </c>
      <c r="F43" s="6">
        <v>88905.1</v>
      </c>
      <c r="G43" s="6">
        <f t="shared" si="0"/>
        <v>102.18977011494253</v>
      </c>
    </row>
    <row r="44" spans="1:7" ht="12.75">
      <c r="A44" s="72"/>
      <c r="B44" s="72"/>
      <c r="C44" s="72" t="s">
        <v>795</v>
      </c>
      <c r="D44" s="73" t="s">
        <v>796</v>
      </c>
      <c r="E44" s="74" t="s">
        <v>797</v>
      </c>
      <c r="F44" s="6">
        <v>71646.45</v>
      </c>
      <c r="G44" s="6">
        <f t="shared" si="0"/>
        <v>119.41075</v>
      </c>
    </row>
    <row r="45" spans="1:7" ht="12.75">
      <c r="A45" s="72"/>
      <c r="B45" s="72"/>
      <c r="C45" s="77" t="s">
        <v>798</v>
      </c>
      <c r="D45" s="73"/>
      <c r="E45" s="74"/>
      <c r="F45" s="6">
        <v>17.6</v>
      </c>
      <c r="G45" s="6"/>
    </row>
    <row r="46" spans="1:7" ht="12.75">
      <c r="A46" s="72"/>
      <c r="B46" s="72"/>
      <c r="C46" s="72" t="s">
        <v>777</v>
      </c>
      <c r="D46" s="73" t="s">
        <v>778</v>
      </c>
      <c r="E46" s="74" t="s">
        <v>799</v>
      </c>
      <c r="F46" s="6">
        <v>1543.45</v>
      </c>
      <c r="G46" s="6">
        <f t="shared" si="0"/>
        <v>93.48576620230163</v>
      </c>
    </row>
    <row r="47" spans="1:7" ht="33.75">
      <c r="A47" s="67"/>
      <c r="B47" s="68" t="s">
        <v>800</v>
      </c>
      <c r="C47" s="69"/>
      <c r="D47" s="70" t="s">
        <v>801</v>
      </c>
      <c r="E47" s="71" t="s">
        <v>802</v>
      </c>
      <c r="F47" s="31">
        <f>SUM(F48:F56)</f>
        <v>2053815.08</v>
      </c>
      <c r="G47" s="31">
        <f t="shared" si="0"/>
        <v>104.22557988945208</v>
      </c>
    </row>
    <row r="48" spans="1:7" ht="12.75">
      <c r="A48" s="72"/>
      <c r="B48" s="72"/>
      <c r="C48" s="72" t="s">
        <v>783</v>
      </c>
      <c r="D48" s="73" t="s">
        <v>784</v>
      </c>
      <c r="E48" s="74" t="s">
        <v>803</v>
      </c>
      <c r="F48" s="6">
        <v>899848.56</v>
      </c>
      <c r="G48" s="6">
        <f t="shared" si="0"/>
        <v>106.36507801418439</v>
      </c>
    </row>
    <row r="49" spans="1:7" ht="12.75">
      <c r="A49" s="72"/>
      <c r="B49" s="72"/>
      <c r="C49" s="72" t="s">
        <v>786</v>
      </c>
      <c r="D49" s="73" t="s">
        <v>787</v>
      </c>
      <c r="E49" s="74" t="s">
        <v>804</v>
      </c>
      <c r="F49" s="6">
        <v>706401.96</v>
      </c>
      <c r="G49" s="6">
        <f t="shared" si="0"/>
        <v>101.93390476190476</v>
      </c>
    </row>
    <row r="50" spans="1:7" ht="12.75">
      <c r="A50" s="72"/>
      <c r="B50" s="72"/>
      <c r="C50" s="72" t="s">
        <v>789</v>
      </c>
      <c r="D50" s="73" t="s">
        <v>790</v>
      </c>
      <c r="E50" s="74" t="s">
        <v>805</v>
      </c>
      <c r="F50" s="6">
        <v>233</v>
      </c>
      <c r="G50" s="6">
        <f t="shared" si="0"/>
        <v>100</v>
      </c>
    </row>
    <row r="51" spans="1:7" ht="12.75">
      <c r="A51" s="72"/>
      <c r="B51" s="72"/>
      <c r="C51" s="72" t="s">
        <v>792</v>
      </c>
      <c r="D51" s="73" t="s">
        <v>793</v>
      </c>
      <c r="E51" s="74" t="s">
        <v>806</v>
      </c>
      <c r="F51" s="6">
        <v>165910.7</v>
      </c>
      <c r="G51" s="6">
        <f t="shared" si="0"/>
        <v>101.9107493857494</v>
      </c>
    </row>
    <row r="52" spans="1:7" ht="12.75">
      <c r="A52" s="72"/>
      <c r="B52" s="72"/>
      <c r="C52" s="72" t="s">
        <v>807</v>
      </c>
      <c r="D52" s="73" t="s">
        <v>808</v>
      </c>
      <c r="E52" s="74" t="s">
        <v>580</v>
      </c>
      <c r="F52" s="6">
        <v>9222</v>
      </c>
      <c r="G52" s="6">
        <f t="shared" si="0"/>
        <v>92.22</v>
      </c>
    </row>
    <row r="53" spans="1:7" ht="12.75">
      <c r="A53" s="72"/>
      <c r="B53" s="72"/>
      <c r="C53" s="72" t="s">
        <v>809</v>
      </c>
      <c r="D53" s="73" t="s">
        <v>810</v>
      </c>
      <c r="E53" s="74" t="s">
        <v>811</v>
      </c>
      <c r="F53" s="6">
        <v>4435</v>
      </c>
      <c r="G53" s="6">
        <f t="shared" si="0"/>
        <v>100.45300113250283</v>
      </c>
    </row>
    <row r="54" spans="1:7" ht="12.75">
      <c r="A54" s="72"/>
      <c r="B54" s="72"/>
      <c r="C54" s="72" t="s">
        <v>795</v>
      </c>
      <c r="D54" s="73" t="s">
        <v>796</v>
      </c>
      <c r="E54" s="74" t="s">
        <v>812</v>
      </c>
      <c r="F54" s="6">
        <v>252074</v>
      </c>
      <c r="G54" s="6">
        <f t="shared" si="0"/>
        <v>105.03083333333333</v>
      </c>
    </row>
    <row r="55" spans="1:7" ht="12.75">
      <c r="A55" s="72"/>
      <c r="B55" s="72"/>
      <c r="C55" s="72" t="s">
        <v>798</v>
      </c>
      <c r="D55" s="73" t="s">
        <v>813</v>
      </c>
      <c r="E55" s="74" t="s">
        <v>814</v>
      </c>
      <c r="F55" s="6">
        <v>7796.56</v>
      </c>
      <c r="G55" s="6">
        <f t="shared" si="0"/>
        <v>127.81245901639345</v>
      </c>
    </row>
    <row r="56" spans="1:7" ht="12.75">
      <c r="A56" s="72"/>
      <c r="B56" s="72"/>
      <c r="C56" s="72" t="s">
        <v>777</v>
      </c>
      <c r="D56" s="73" t="s">
        <v>778</v>
      </c>
      <c r="E56" s="74" t="s">
        <v>556</v>
      </c>
      <c r="F56" s="6">
        <v>7893.3</v>
      </c>
      <c r="G56" s="6">
        <f t="shared" si="0"/>
        <v>98.66625</v>
      </c>
    </row>
    <row r="57" spans="1:7" ht="22.5">
      <c r="A57" s="67"/>
      <c r="B57" s="68" t="s">
        <v>815</v>
      </c>
      <c r="C57" s="69"/>
      <c r="D57" s="70" t="s">
        <v>816</v>
      </c>
      <c r="E57" s="71" t="s">
        <v>817</v>
      </c>
      <c r="F57" s="31">
        <f>SUM(F58:F61)</f>
        <v>242186.47</v>
      </c>
      <c r="G57" s="31">
        <f t="shared" si="0"/>
        <v>100.95309295539808</v>
      </c>
    </row>
    <row r="58" spans="1:7" ht="12.75">
      <c r="A58" s="72"/>
      <c r="B58" s="72"/>
      <c r="C58" s="72" t="s">
        <v>818</v>
      </c>
      <c r="D58" s="73" t="s">
        <v>819</v>
      </c>
      <c r="E58" s="74" t="s">
        <v>155</v>
      </c>
      <c r="F58" s="6">
        <v>18652.39</v>
      </c>
      <c r="G58" s="6">
        <f t="shared" si="0"/>
        <v>103.62438888888889</v>
      </c>
    </row>
    <row r="59" spans="1:7" ht="12.75">
      <c r="A59" s="72"/>
      <c r="B59" s="72"/>
      <c r="C59" s="72" t="s">
        <v>820</v>
      </c>
      <c r="D59" s="73" t="s">
        <v>821</v>
      </c>
      <c r="E59" s="74" t="s">
        <v>822</v>
      </c>
      <c r="F59" s="6">
        <v>88091.14</v>
      </c>
      <c r="G59" s="6">
        <f t="shared" si="0"/>
        <v>97.87904444444445</v>
      </c>
    </row>
    <row r="60" spans="1:7" ht="22.5">
      <c r="A60" s="72"/>
      <c r="B60" s="72"/>
      <c r="C60" s="72" t="s">
        <v>823</v>
      </c>
      <c r="D60" s="73" t="s">
        <v>824</v>
      </c>
      <c r="E60" s="74" t="s">
        <v>825</v>
      </c>
      <c r="F60" s="6">
        <v>135152.94</v>
      </c>
      <c r="G60" s="6">
        <f t="shared" si="0"/>
        <v>102.69980243161095</v>
      </c>
    </row>
    <row r="61" spans="1:7" ht="12.75">
      <c r="A61" s="72"/>
      <c r="B61" s="72"/>
      <c r="C61" s="72" t="s">
        <v>754</v>
      </c>
      <c r="D61" s="73" t="s">
        <v>90</v>
      </c>
      <c r="E61" s="74" t="s">
        <v>321</v>
      </c>
      <c r="F61" s="6">
        <v>290</v>
      </c>
      <c r="G61" s="6">
        <f t="shared" si="0"/>
        <v>96.66666666666667</v>
      </c>
    </row>
    <row r="62" spans="1:7" ht="22.5">
      <c r="A62" s="67"/>
      <c r="B62" s="68" t="s">
        <v>826</v>
      </c>
      <c r="C62" s="69"/>
      <c r="D62" s="70" t="s">
        <v>827</v>
      </c>
      <c r="E62" s="71" t="s">
        <v>828</v>
      </c>
      <c r="F62" s="31">
        <f>SUM(F63:F64)</f>
        <v>5358810.1</v>
      </c>
      <c r="G62" s="31">
        <f t="shared" si="0"/>
        <v>98.55395316691425</v>
      </c>
    </row>
    <row r="63" spans="1:7" ht="12.75">
      <c r="A63" s="72"/>
      <c r="B63" s="72"/>
      <c r="C63" s="72" t="s">
        <v>829</v>
      </c>
      <c r="D63" s="73" t="s">
        <v>830</v>
      </c>
      <c r="E63" s="74" t="s">
        <v>831</v>
      </c>
      <c r="F63" s="6">
        <v>5229743</v>
      </c>
      <c r="G63" s="6">
        <f t="shared" si="0"/>
        <v>98.16195378540856</v>
      </c>
    </row>
    <row r="64" spans="1:7" ht="12.75">
      <c r="A64" s="72"/>
      <c r="B64" s="72"/>
      <c r="C64" s="72" t="s">
        <v>832</v>
      </c>
      <c r="D64" s="73" t="s">
        <v>833</v>
      </c>
      <c r="E64" s="74" t="s">
        <v>834</v>
      </c>
      <c r="F64" s="6">
        <v>129067.1</v>
      </c>
      <c r="G64" s="6">
        <f t="shared" si="0"/>
        <v>117.57957547599526</v>
      </c>
    </row>
    <row r="65" spans="1:7" ht="12.75">
      <c r="A65" s="63" t="s">
        <v>253</v>
      </c>
      <c r="B65" s="63"/>
      <c r="C65" s="63"/>
      <c r="D65" s="64" t="s">
        <v>254</v>
      </c>
      <c r="E65" s="65" t="s">
        <v>835</v>
      </c>
      <c r="F65" s="66">
        <f>F66+F68+F70</f>
        <v>7508135.21</v>
      </c>
      <c r="G65" s="66">
        <f t="shared" si="0"/>
        <v>100.01004624648729</v>
      </c>
    </row>
    <row r="66" spans="1:7" ht="22.5">
      <c r="A66" s="67"/>
      <c r="B66" s="68" t="s">
        <v>836</v>
      </c>
      <c r="C66" s="69"/>
      <c r="D66" s="70" t="s">
        <v>837</v>
      </c>
      <c r="E66" s="71" t="s">
        <v>838</v>
      </c>
      <c r="F66" s="31">
        <f>F67</f>
        <v>6984382</v>
      </c>
      <c r="G66" s="31">
        <f t="shared" si="0"/>
        <v>100</v>
      </c>
    </row>
    <row r="67" spans="1:7" ht="12.75">
      <c r="A67" s="72"/>
      <c r="B67" s="72"/>
      <c r="C67" s="72" t="s">
        <v>839</v>
      </c>
      <c r="D67" s="73" t="s">
        <v>840</v>
      </c>
      <c r="E67" s="74" t="s">
        <v>838</v>
      </c>
      <c r="F67" s="6">
        <v>6984382</v>
      </c>
      <c r="G67" s="6">
        <f t="shared" si="0"/>
        <v>100</v>
      </c>
    </row>
    <row r="68" spans="1:7" ht="15">
      <c r="A68" s="67"/>
      <c r="B68" s="68" t="s">
        <v>841</v>
      </c>
      <c r="C68" s="69"/>
      <c r="D68" s="70" t="s">
        <v>842</v>
      </c>
      <c r="E68" s="71" t="s">
        <v>843</v>
      </c>
      <c r="F68" s="31">
        <f>F69</f>
        <v>421601</v>
      </c>
      <c r="G68" s="31">
        <f t="shared" si="0"/>
        <v>100</v>
      </c>
    </row>
    <row r="69" spans="1:7" ht="12.75">
      <c r="A69" s="72"/>
      <c r="B69" s="72"/>
      <c r="C69" s="72" t="s">
        <v>839</v>
      </c>
      <c r="D69" s="73" t="s">
        <v>840</v>
      </c>
      <c r="E69" s="74" t="s">
        <v>843</v>
      </c>
      <c r="F69" s="6">
        <v>421601</v>
      </c>
      <c r="G69" s="6">
        <f t="shared" si="0"/>
        <v>100</v>
      </c>
    </row>
    <row r="70" spans="1:7" ht="15">
      <c r="A70" s="67"/>
      <c r="B70" s="68" t="s">
        <v>844</v>
      </c>
      <c r="C70" s="69"/>
      <c r="D70" s="70" t="s">
        <v>845</v>
      </c>
      <c r="E70" s="71" t="s">
        <v>846</v>
      </c>
      <c r="F70" s="31">
        <f>SUM(F71:F76)</f>
        <v>102152.20999999999</v>
      </c>
      <c r="G70" s="31">
        <f aca="true" t="shared" si="1" ref="G70:G133">F70*100/E70</f>
        <v>100.74381151502001</v>
      </c>
    </row>
    <row r="71" spans="1:7" ht="12.75">
      <c r="A71" s="72"/>
      <c r="B71" s="72"/>
      <c r="C71" s="72" t="s">
        <v>798</v>
      </c>
      <c r="D71" s="73" t="s">
        <v>813</v>
      </c>
      <c r="E71" s="74" t="s">
        <v>847</v>
      </c>
      <c r="F71" s="6">
        <v>14430</v>
      </c>
      <c r="G71" s="6">
        <f t="shared" si="1"/>
        <v>100.20833333333333</v>
      </c>
    </row>
    <row r="72" spans="1:7" ht="12.75">
      <c r="A72" s="72"/>
      <c r="B72" s="72"/>
      <c r="C72" s="72" t="s">
        <v>754</v>
      </c>
      <c r="D72" s="73" t="s">
        <v>90</v>
      </c>
      <c r="E72" s="74" t="s">
        <v>848</v>
      </c>
      <c r="F72" s="6">
        <v>25624.17</v>
      </c>
      <c r="G72" s="6">
        <f t="shared" si="1"/>
        <v>102.61041338219282</v>
      </c>
    </row>
    <row r="73" spans="1:7" ht="12.75">
      <c r="A73" s="72"/>
      <c r="B73" s="72"/>
      <c r="C73" s="72" t="s">
        <v>756</v>
      </c>
      <c r="D73" s="73" t="s">
        <v>757</v>
      </c>
      <c r="E73" s="74" t="s">
        <v>849</v>
      </c>
      <c r="F73" s="6">
        <v>21701.9</v>
      </c>
      <c r="G73" s="6">
        <f t="shared" si="1"/>
        <v>100.332408691632</v>
      </c>
    </row>
    <row r="74" spans="1:7" ht="22.5">
      <c r="A74" s="72"/>
      <c r="B74" s="72"/>
      <c r="C74" s="72" t="s">
        <v>850</v>
      </c>
      <c r="D74" s="73" t="s">
        <v>851</v>
      </c>
      <c r="E74" s="74" t="s">
        <v>852</v>
      </c>
      <c r="F74" s="6">
        <v>29727.14</v>
      </c>
      <c r="G74" s="6">
        <f t="shared" si="1"/>
        <v>100</v>
      </c>
    </row>
    <row r="75" spans="1:7" ht="22.5">
      <c r="A75" s="72"/>
      <c r="B75" s="72"/>
      <c r="C75" s="72" t="s">
        <v>853</v>
      </c>
      <c r="D75" s="73" t="s">
        <v>854</v>
      </c>
      <c r="E75" s="74" t="s">
        <v>855</v>
      </c>
      <c r="F75" s="6">
        <v>384.43</v>
      </c>
      <c r="G75" s="6">
        <f t="shared" si="1"/>
        <v>100.11197916666667</v>
      </c>
    </row>
    <row r="76" spans="1:7" ht="33.75">
      <c r="A76" s="72"/>
      <c r="B76" s="72"/>
      <c r="C76" s="72" t="s">
        <v>856</v>
      </c>
      <c r="D76" s="73" t="s">
        <v>857</v>
      </c>
      <c r="E76" s="74" t="s">
        <v>858</v>
      </c>
      <c r="F76" s="6">
        <v>10284.57</v>
      </c>
      <c r="G76" s="6">
        <f t="shared" si="1"/>
        <v>100</v>
      </c>
    </row>
    <row r="77" spans="1:7" ht="12.75">
      <c r="A77" s="63" t="s">
        <v>258</v>
      </c>
      <c r="B77" s="63"/>
      <c r="C77" s="63"/>
      <c r="D77" s="64" t="s">
        <v>259</v>
      </c>
      <c r="E77" s="65" t="s">
        <v>859</v>
      </c>
      <c r="F77" s="66">
        <f>F78+F81+F89+F83</f>
        <v>642609.9</v>
      </c>
      <c r="G77" s="66">
        <f t="shared" si="1"/>
        <v>100.52497129466535</v>
      </c>
    </row>
    <row r="78" spans="1:7" ht="15">
      <c r="A78" s="67"/>
      <c r="B78" s="68" t="s">
        <v>261</v>
      </c>
      <c r="C78" s="69"/>
      <c r="D78" s="70" t="s">
        <v>262</v>
      </c>
      <c r="E78" s="71" t="s">
        <v>860</v>
      </c>
      <c r="F78" s="31">
        <f>SUM(F79:F80)</f>
        <v>8375.39</v>
      </c>
      <c r="G78" s="31">
        <f t="shared" si="1"/>
        <v>76.16068018550514</v>
      </c>
    </row>
    <row r="79" spans="1:7" ht="12.75">
      <c r="A79" s="72"/>
      <c r="B79" s="72"/>
      <c r="C79" s="72" t="s">
        <v>754</v>
      </c>
      <c r="D79" s="73" t="s">
        <v>90</v>
      </c>
      <c r="E79" s="74" t="s">
        <v>861</v>
      </c>
      <c r="F79" s="6">
        <v>4329.61</v>
      </c>
      <c r="G79" s="6">
        <f t="shared" si="1"/>
        <v>66.2222392168859</v>
      </c>
    </row>
    <row r="80" spans="1:7" ht="12.75">
      <c r="A80" s="72"/>
      <c r="B80" s="72"/>
      <c r="C80" s="72" t="s">
        <v>756</v>
      </c>
      <c r="D80" s="73" t="s">
        <v>757</v>
      </c>
      <c r="E80" s="74" t="s">
        <v>862</v>
      </c>
      <c r="F80" s="6">
        <v>4045.78</v>
      </c>
      <c r="G80" s="6">
        <f t="shared" si="1"/>
        <v>90.73289975330792</v>
      </c>
    </row>
    <row r="81" spans="1:7" ht="15">
      <c r="A81" s="67"/>
      <c r="B81" s="68" t="s">
        <v>290</v>
      </c>
      <c r="C81" s="69"/>
      <c r="D81" s="70" t="s">
        <v>291</v>
      </c>
      <c r="E81" s="71" t="s">
        <v>863</v>
      </c>
      <c r="F81" s="31">
        <f>F82</f>
        <v>6210</v>
      </c>
      <c r="G81" s="31">
        <f t="shared" si="1"/>
        <v>100</v>
      </c>
    </row>
    <row r="82" spans="1:7" ht="22.5">
      <c r="A82" s="72"/>
      <c r="B82" s="72"/>
      <c r="C82" s="72" t="s">
        <v>850</v>
      </c>
      <c r="D82" s="73" t="s">
        <v>851</v>
      </c>
      <c r="E82" s="74" t="s">
        <v>863</v>
      </c>
      <c r="F82" s="6">
        <v>6210</v>
      </c>
      <c r="G82" s="6">
        <f t="shared" si="1"/>
        <v>100</v>
      </c>
    </row>
    <row r="83" spans="1:7" ht="15">
      <c r="A83" s="67"/>
      <c r="B83" s="68" t="s">
        <v>295</v>
      </c>
      <c r="C83" s="69"/>
      <c r="D83" s="70" t="s">
        <v>296</v>
      </c>
      <c r="E83" s="71" t="s">
        <v>864</v>
      </c>
      <c r="F83" s="31">
        <f>SUM(F84:F88)</f>
        <v>560213.55</v>
      </c>
      <c r="G83" s="31">
        <f t="shared" si="1"/>
        <v>101.07833832818814</v>
      </c>
    </row>
    <row r="84" spans="1:7" ht="12.75">
      <c r="A84" s="72"/>
      <c r="B84" s="72"/>
      <c r="C84" s="72" t="s">
        <v>798</v>
      </c>
      <c r="D84" s="73" t="s">
        <v>813</v>
      </c>
      <c r="E84" s="74" t="s">
        <v>865</v>
      </c>
      <c r="F84" s="6">
        <v>316.8</v>
      </c>
      <c r="G84" s="6">
        <f t="shared" si="1"/>
        <v>61.395348837209305</v>
      </c>
    </row>
    <row r="85" spans="1:7" ht="12.75">
      <c r="A85" s="72"/>
      <c r="B85" s="72"/>
      <c r="C85" s="72" t="s">
        <v>767</v>
      </c>
      <c r="D85" s="73" t="s">
        <v>768</v>
      </c>
      <c r="E85" s="74" t="s">
        <v>731</v>
      </c>
      <c r="F85" s="6">
        <v>116948.83</v>
      </c>
      <c r="G85" s="6">
        <f t="shared" si="1"/>
        <v>93.559064</v>
      </c>
    </row>
    <row r="86" spans="1:7" ht="12.75">
      <c r="A86" s="72"/>
      <c r="B86" s="72"/>
      <c r="C86" s="72" t="s">
        <v>754</v>
      </c>
      <c r="D86" s="73" t="s">
        <v>90</v>
      </c>
      <c r="E86" s="74" t="s">
        <v>866</v>
      </c>
      <c r="F86" s="6">
        <v>455.35</v>
      </c>
      <c r="G86" s="6">
        <f t="shared" si="1"/>
        <v>63.86395511921459</v>
      </c>
    </row>
    <row r="87" spans="1:7" ht="22.5">
      <c r="A87" s="72"/>
      <c r="B87" s="72"/>
      <c r="C87" s="72" t="s">
        <v>850</v>
      </c>
      <c r="D87" s="73" t="s">
        <v>851</v>
      </c>
      <c r="E87" s="74" t="s">
        <v>867</v>
      </c>
      <c r="F87" s="6">
        <v>154008</v>
      </c>
      <c r="G87" s="6">
        <f t="shared" si="1"/>
        <v>100</v>
      </c>
    </row>
    <row r="88" spans="1:7" ht="33.75">
      <c r="A88" s="72"/>
      <c r="B88" s="72"/>
      <c r="C88" s="72" t="s">
        <v>45</v>
      </c>
      <c r="D88" s="73" t="s">
        <v>868</v>
      </c>
      <c r="E88" s="74" t="s">
        <v>869</v>
      </c>
      <c r="F88" s="6">
        <v>288484.57</v>
      </c>
      <c r="G88" s="6">
        <f t="shared" si="1"/>
        <v>105.2863394160584</v>
      </c>
    </row>
    <row r="89" spans="1:7" ht="15">
      <c r="A89" s="67"/>
      <c r="B89" s="68" t="s">
        <v>327</v>
      </c>
      <c r="C89" s="69"/>
      <c r="D89" s="70" t="s">
        <v>328</v>
      </c>
      <c r="E89" s="71" t="s">
        <v>870</v>
      </c>
      <c r="F89" s="31">
        <f>F90</f>
        <v>67810.96</v>
      </c>
      <c r="G89" s="31">
        <f t="shared" si="1"/>
        <v>100.00141572039523</v>
      </c>
    </row>
    <row r="90" spans="1:7" ht="33.75">
      <c r="A90" s="72"/>
      <c r="B90" s="72"/>
      <c r="C90" s="72" t="s">
        <v>871</v>
      </c>
      <c r="D90" s="73" t="s">
        <v>760</v>
      </c>
      <c r="E90" s="74" t="s">
        <v>870</v>
      </c>
      <c r="F90" s="6">
        <v>67810.96</v>
      </c>
      <c r="G90" s="6">
        <f t="shared" si="1"/>
        <v>100.00141572039523</v>
      </c>
    </row>
    <row r="91" spans="1:7" ht="12.75">
      <c r="A91" s="63" t="s">
        <v>408</v>
      </c>
      <c r="B91" s="63"/>
      <c r="C91" s="63"/>
      <c r="D91" s="64" t="s">
        <v>409</v>
      </c>
      <c r="E91" s="65" t="s">
        <v>872</v>
      </c>
      <c r="F91" s="66">
        <f>F92+F94+F98+F101+F104+F106+F110</f>
        <v>1375161.64</v>
      </c>
      <c r="G91" s="66">
        <f t="shared" si="1"/>
        <v>98.31557950757906</v>
      </c>
    </row>
    <row r="92" spans="1:7" ht="15">
      <c r="A92" s="67"/>
      <c r="B92" s="68" t="s">
        <v>425</v>
      </c>
      <c r="C92" s="69"/>
      <c r="D92" s="70" t="s">
        <v>426</v>
      </c>
      <c r="E92" s="71" t="s">
        <v>873</v>
      </c>
      <c r="F92" s="31">
        <f>F93</f>
        <v>21603</v>
      </c>
      <c r="G92" s="31">
        <f t="shared" si="1"/>
        <v>100</v>
      </c>
    </row>
    <row r="93" spans="1:7" ht="22.5">
      <c r="A93" s="72"/>
      <c r="B93" s="72"/>
      <c r="C93" s="72" t="s">
        <v>850</v>
      </c>
      <c r="D93" s="73" t="s">
        <v>851</v>
      </c>
      <c r="E93" s="74" t="s">
        <v>873</v>
      </c>
      <c r="F93" s="6">
        <v>21603</v>
      </c>
      <c r="G93" s="6">
        <f t="shared" si="1"/>
        <v>100</v>
      </c>
    </row>
    <row r="94" spans="1:7" ht="33.75">
      <c r="A94" s="67"/>
      <c r="B94" s="68" t="s">
        <v>434</v>
      </c>
      <c r="C94" s="69"/>
      <c r="D94" s="70" t="s">
        <v>435</v>
      </c>
      <c r="E94" s="71" t="s">
        <v>874</v>
      </c>
      <c r="F94" s="31">
        <f>SUM(F95:F97)</f>
        <v>1062516.1099999999</v>
      </c>
      <c r="G94" s="31">
        <f t="shared" si="1"/>
        <v>97.90393028792992</v>
      </c>
    </row>
    <row r="95" spans="1:7" ht="12.75">
      <c r="A95" s="72"/>
      <c r="B95" s="72"/>
      <c r="C95" s="72" t="s">
        <v>798</v>
      </c>
      <c r="D95" s="73" t="s">
        <v>813</v>
      </c>
      <c r="E95" s="74" t="s">
        <v>875</v>
      </c>
      <c r="F95" s="6">
        <v>44</v>
      </c>
      <c r="G95" s="6">
        <f t="shared" si="1"/>
        <v>122.22222222222223</v>
      </c>
    </row>
    <row r="96" spans="1:7" ht="33.75">
      <c r="A96" s="72"/>
      <c r="B96" s="72"/>
      <c r="C96" s="72" t="s">
        <v>738</v>
      </c>
      <c r="D96" s="73" t="s">
        <v>739</v>
      </c>
      <c r="E96" s="74" t="s">
        <v>876</v>
      </c>
      <c r="F96" s="6">
        <v>1052891.66</v>
      </c>
      <c r="G96" s="6">
        <f t="shared" si="1"/>
        <v>97.78122982996572</v>
      </c>
    </row>
    <row r="97" spans="1:7" ht="33.75">
      <c r="A97" s="72"/>
      <c r="B97" s="72"/>
      <c r="C97" s="72" t="s">
        <v>877</v>
      </c>
      <c r="D97" s="73" t="s">
        <v>878</v>
      </c>
      <c r="E97" s="74" t="s">
        <v>879</v>
      </c>
      <c r="F97" s="6">
        <v>9580.45</v>
      </c>
      <c r="G97" s="6">
        <f t="shared" si="1"/>
        <v>113.44523386619302</v>
      </c>
    </row>
    <row r="98" spans="1:7" ht="45">
      <c r="A98" s="67"/>
      <c r="B98" s="68" t="s">
        <v>449</v>
      </c>
      <c r="C98" s="69"/>
      <c r="D98" s="70" t="s">
        <v>450</v>
      </c>
      <c r="E98" s="71" t="s">
        <v>880</v>
      </c>
      <c r="F98" s="31">
        <f>SUM(F99:F100)</f>
        <v>3454.4700000000003</v>
      </c>
      <c r="G98" s="31">
        <f t="shared" si="1"/>
        <v>90.83539311070207</v>
      </c>
    </row>
    <row r="99" spans="1:7" ht="33.75">
      <c r="A99" s="72"/>
      <c r="B99" s="72"/>
      <c r="C99" s="72" t="s">
        <v>738</v>
      </c>
      <c r="D99" s="73" t="s">
        <v>739</v>
      </c>
      <c r="E99" s="74" t="s">
        <v>177</v>
      </c>
      <c r="F99" s="6">
        <v>1429.2</v>
      </c>
      <c r="G99" s="6">
        <f t="shared" si="1"/>
        <v>89.325</v>
      </c>
    </row>
    <row r="100" spans="1:7" ht="22.5">
      <c r="A100" s="72"/>
      <c r="B100" s="72"/>
      <c r="C100" s="72" t="s">
        <v>850</v>
      </c>
      <c r="D100" s="73" t="s">
        <v>851</v>
      </c>
      <c r="E100" s="74" t="s">
        <v>881</v>
      </c>
      <c r="F100" s="6">
        <v>2025.27</v>
      </c>
      <c r="G100" s="6">
        <f t="shared" si="1"/>
        <v>91.93236495687698</v>
      </c>
    </row>
    <row r="101" spans="1:7" ht="22.5">
      <c r="A101" s="67"/>
      <c r="B101" s="68" t="s">
        <v>454</v>
      </c>
      <c r="C101" s="69"/>
      <c r="D101" s="70" t="s">
        <v>455</v>
      </c>
      <c r="E101" s="71" t="s">
        <v>882</v>
      </c>
      <c r="F101" s="31">
        <f>SUM(F102:F103)</f>
        <v>152358</v>
      </c>
      <c r="G101" s="31">
        <f t="shared" si="1"/>
        <v>100</v>
      </c>
    </row>
    <row r="102" spans="1:7" ht="12.75">
      <c r="A102" s="72"/>
      <c r="B102" s="72"/>
      <c r="C102" s="72" t="s">
        <v>756</v>
      </c>
      <c r="D102" s="73" t="s">
        <v>757</v>
      </c>
      <c r="E102" s="74" t="s">
        <v>883</v>
      </c>
      <c r="F102" s="6">
        <v>2100</v>
      </c>
      <c r="G102" s="6">
        <f t="shared" si="1"/>
        <v>100</v>
      </c>
    </row>
    <row r="103" spans="1:7" ht="22.5">
      <c r="A103" s="72"/>
      <c r="B103" s="72"/>
      <c r="C103" s="72" t="s">
        <v>850</v>
      </c>
      <c r="D103" s="73" t="s">
        <v>851</v>
      </c>
      <c r="E103" s="74" t="s">
        <v>884</v>
      </c>
      <c r="F103" s="6">
        <v>150258</v>
      </c>
      <c r="G103" s="6">
        <f t="shared" si="1"/>
        <v>100</v>
      </c>
    </row>
    <row r="104" spans="1:7" ht="15">
      <c r="A104" s="67"/>
      <c r="B104" s="68" t="s">
        <v>462</v>
      </c>
      <c r="C104" s="69"/>
      <c r="D104" s="70" t="s">
        <v>463</v>
      </c>
      <c r="E104" s="71" t="s">
        <v>885</v>
      </c>
      <c r="F104" s="31">
        <f>F105</f>
        <v>29301.02</v>
      </c>
      <c r="G104" s="31">
        <f t="shared" si="1"/>
        <v>99.13059070302457</v>
      </c>
    </row>
    <row r="105" spans="1:7" ht="22.5">
      <c r="A105" s="72"/>
      <c r="B105" s="72"/>
      <c r="C105" s="72" t="s">
        <v>850</v>
      </c>
      <c r="D105" s="73" t="s">
        <v>851</v>
      </c>
      <c r="E105" s="74" t="s">
        <v>885</v>
      </c>
      <c r="F105" s="6">
        <v>29301.02</v>
      </c>
      <c r="G105" s="6">
        <f t="shared" si="1"/>
        <v>99.13059070302457</v>
      </c>
    </row>
    <row r="106" spans="1:7" ht="15">
      <c r="A106" s="67"/>
      <c r="B106" s="68" t="s">
        <v>465</v>
      </c>
      <c r="C106" s="69"/>
      <c r="D106" s="70" t="s">
        <v>466</v>
      </c>
      <c r="E106" s="71" t="s">
        <v>886</v>
      </c>
      <c r="F106" s="31">
        <f>SUM(F107:F109)</f>
        <v>34717.04</v>
      </c>
      <c r="G106" s="31">
        <f t="shared" si="1"/>
        <v>99.99723486375943</v>
      </c>
    </row>
    <row r="107" spans="1:7" ht="12.75">
      <c r="A107" s="72"/>
      <c r="B107" s="72"/>
      <c r="C107" s="72" t="s">
        <v>754</v>
      </c>
      <c r="D107" s="73" t="s">
        <v>90</v>
      </c>
      <c r="E107" s="74" t="s">
        <v>887</v>
      </c>
      <c r="F107" s="6">
        <v>2083.04</v>
      </c>
      <c r="G107" s="6">
        <f t="shared" si="1"/>
        <v>100.33911368015414</v>
      </c>
    </row>
    <row r="108" spans="1:7" ht="12.75">
      <c r="A108" s="72"/>
      <c r="B108" s="72"/>
      <c r="C108" s="72" t="s">
        <v>756</v>
      </c>
      <c r="D108" s="73" t="s">
        <v>757</v>
      </c>
      <c r="E108" s="74" t="s">
        <v>888</v>
      </c>
      <c r="F108" s="6">
        <v>77</v>
      </c>
      <c r="G108" s="6">
        <f t="shared" si="1"/>
        <v>90.58823529411765</v>
      </c>
    </row>
    <row r="109" spans="1:7" ht="22.5">
      <c r="A109" s="72"/>
      <c r="B109" s="72"/>
      <c r="C109" s="72" t="s">
        <v>850</v>
      </c>
      <c r="D109" s="73" t="s">
        <v>851</v>
      </c>
      <c r="E109" s="74" t="s">
        <v>889</v>
      </c>
      <c r="F109" s="6">
        <v>32557</v>
      </c>
      <c r="G109" s="6">
        <f t="shared" si="1"/>
        <v>100</v>
      </c>
    </row>
    <row r="110" spans="1:7" ht="15">
      <c r="A110" s="67"/>
      <c r="B110" s="68" t="s">
        <v>484</v>
      </c>
      <c r="C110" s="69"/>
      <c r="D110" s="70" t="s">
        <v>21</v>
      </c>
      <c r="E110" s="71" t="s">
        <v>890</v>
      </c>
      <c r="F110" s="31">
        <f>SUM(F111:F113)</f>
        <v>71212</v>
      </c>
      <c r="G110" s="31">
        <f t="shared" si="1"/>
        <v>99.71155731048195</v>
      </c>
    </row>
    <row r="111" spans="1:7" ht="12.75">
      <c r="A111" s="72"/>
      <c r="B111" s="72"/>
      <c r="C111" s="72" t="s">
        <v>891</v>
      </c>
      <c r="D111" s="73" t="s">
        <v>892</v>
      </c>
      <c r="E111" s="74" t="s">
        <v>893</v>
      </c>
      <c r="F111" s="6">
        <v>1362</v>
      </c>
      <c r="G111" s="6">
        <f t="shared" si="1"/>
        <v>100</v>
      </c>
    </row>
    <row r="112" spans="1:7" ht="33.75">
      <c r="A112" s="72"/>
      <c r="B112" s="72"/>
      <c r="C112" s="72" t="s">
        <v>738</v>
      </c>
      <c r="D112" s="73" t="s">
        <v>739</v>
      </c>
      <c r="E112" s="74" t="s">
        <v>894</v>
      </c>
      <c r="F112" s="6">
        <v>27810</v>
      </c>
      <c r="G112" s="6">
        <f t="shared" si="1"/>
        <v>99.26470588235294</v>
      </c>
    </row>
    <row r="113" spans="1:7" ht="22.5">
      <c r="A113" s="72"/>
      <c r="B113" s="72"/>
      <c r="C113" s="72" t="s">
        <v>850</v>
      </c>
      <c r="D113" s="73" t="s">
        <v>851</v>
      </c>
      <c r="E113" s="74" t="s">
        <v>895</v>
      </c>
      <c r="F113" s="6">
        <v>42040</v>
      </c>
      <c r="G113" s="6">
        <f t="shared" si="1"/>
        <v>100</v>
      </c>
    </row>
    <row r="114" spans="1:7" ht="12.75">
      <c r="A114" s="63" t="s">
        <v>489</v>
      </c>
      <c r="B114" s="63"/>
      <c r="C114" s="63"/>
      <c r="D114" s="64" t="s">
        <v>490</v>
      </c>
      <c r="E114" s="65" t="s">
        <v>896</v>
      </c>
      <c r="F114" s="66">
        <f>F115</f>
        <v>48475.94</v>
      </c>
      <c r="G114" s="66">
        <f t="shared" si="1"/>
        <v>78.712188031368</v>
      </c>
    </row>
    <row r="115" spans="1:7" ht="15">
      <c r="A115" s="67"/>
      <c r="B115" s="68" t="s">
        <v>495</v>
      </c>
      <c r="C115" s="69"/>
      <c r="D115" s="70" t="s">
        <v>21</v>
      </c>
      <c r="E115" s="71" t="s">
        <v>896</v>
      </c>
      <c r="F115" s="31">
        <f>SUM(F116:F118)</f>
        <v>48475.94</v>
      </c>
      <c r="G115" s="31">
        <f t="shared" si="1"/>
        <v>78.712188031368</v>
      </c>
    </row>
    <row r="116" spans="1:7" ht="12.75">
      <c r="A116" s="72"/>
      <c r="B116" s="72"/>
      <c r="C116" s="72" t="s">
        <v>754</v>
      </c>
      <c r="D116" s="73" t="s">
        <v>90</v>
      </c>
      <c r="E116" s="74" t="s">
        <v>897</v>
      </c>
      <c r="F116" s="6">
        <v>391.83</v>
      </c>
      <c r="G116" s="6">
        <f t="shared" si="1"/>
        <v>101.77402597402597</v>
      </c>
    </row>
    <row r="117" spans="1:7" ht="45">
      <c r="A117" s="72"/>
      <c r="B117" s="72"/>
      <c r="C117" s="72" t="s">
        <v>898</v>
      </c>
      <c r="D117" s="73" t="s">
        <v>899</v>
      </c>
      <c r="E117" s="74" t="s">
        <v>900</v>
      </c>
      <c r="F117" s="6">
        <v>45665.48</v>
      </c>
      <c r="G117" s="6">
        <f t="shared" si="1"/>
        <v>78.56540206344486</v>
      </c>
    </row>
    <row r="118" spans="1:7" ht="45">
      <c r="A118" s="72"/>
      <c r="B118" s="72"/>
      <c r="C118" s="72" t="s">
        <v>901</v>
      </c>
      <c r="D118" s="73" t="s">
        <v>899</v>
      </c>
      <c r="E118" s="74" t="s">
        <v>902</v>
      </c>
      <c r="F118" s="6">
        <v>2418.63</v>
      </c>
      <c r="G118" s="6">
        <f t="shared" si="1"/>
        <v>78.59942284444098</v>
      </c>
    </row>
    <row r="119" spans="1:7" ht="12.75">
      <c r="A119" s="63" t="s">
        <v>526</v>
      </c>
      <c r="B119" s="63"/>
      <c r="C119" s="63"/>
      <c r="D119" s="64" t="s">
        <v>527</v>
      </c>
      <c r="E119" s="65" t="s">
        <v>903</v>
      </c>
      <c r="F119" s="66">
        <f>F120</f>
        <v>45875.99</v>
      </c>
      <c r="G119" s="66">
        <f t="shared" si="1"/>
        <v>88.80541628757815</v>
      </c>
    </row>
    <row r="120" spans="1:7" ht="15">
      <c r="A120" s="67"/>
      <c r="B120" s="68" t="s">
        <v>540</v>
      </c>
      <c r="C120" s="69"/>
      <c r="D120" s="70" t="s">
        <v>541</v>
      </c>
      <c r="E120" s="71" t="s">
        <v>903</v>
      </c>
      <c r="F120" s="31">
        <f>F121+F122</f>
        <v>45875.99</v>
      </c>
      <c r="G120" s="31">
        <f t="shared" si="1"/>
        <v>88.80541628757815</v>
      </c>
    </row>
    <row r="121" spans="1:7" ht="22.5">
      <c r="A121" s="72"/>
      <c r="B121" s="72"/>
      <c r="C121" s="72" t="s">
        <v>850</v>
      </c>
      <c r="D121" s="73" t="s">
        <v>851</v>
      </c>
      <c r="E121" s="74" t="s">
        <v>904</v>
      </c>
      <c r="F121" s="6">
        <v>34054.88</v>
      </c>
      <c r="G121" s="6">
        <f t="shared" si="1"/>
        <v>85.4855536310465</v>
      </c>
    </row>
    <row r="122" spans="1:7" ht="45">
      <c r="A122" s="72"/>
      <c r="B122" s="72"/>
      <c r="C122" s="72" t="s">
        <v>905</v>
      </c>
      <c r="D122" s="73" t="s">
        <v>906</v>
      </c>
      <c r="E122" s="74" t="s">
        <v>548</v>
      </c>
      <c r="F122" s="6">
        <v>11821.11</v>
      </c>
      <c r="G122" s="6">
        <f t="shared" si="1"/>
        <v>99.99247166300118</v>
      </c>
    </row>
    <row r="123" spans="1:7" ht="12.75">
      <c r="A123" s="63" t="s">
        <v>549</v>
      </c>
      <c r="B123" s="63"/>
      <c r="C123" s="63"/>
      <c r="D123" s="64" t="s">
        <v>550</v>
      </c>
      <c r="E123" s="65" t="s">
        <v>907</v>
      </c>
      <c r="F123" s="66">
        <f>F124+F126+F128+F130+F132+F134</f>
        <v>379393.38</v>
      </c>
      <c r="G123" s="66">
        <f t="shared" si="1"/>
        <v>94.85427339208701</v>
      </c>
    </row>
    <row r="124" spans="1:7" ht="15">
      <c r="A124" s="67"/>
      <c r="B124" s="68" t="s">
        <v>552</v>
      </c>
      <c r="C124" s="69"/>
      <c r="D124" s="70" t="s">
        <v>553</v>
      </c>
      <c r="E124" s="71" t="s">
        <v>642</v>
      </c>
      <c r="F124" s="31">
        <f>F125</f>
        <v>9600</v>
      </c>
      <c r="G124" s="31">
        <f t="shared" si="1"/>
        <v>100</v>
      </c>
    </row>
    <row r="125" spans="1:7" ht="33.75">
      <c r="A125" s="72"/>
      <c r="B125" s="72"/>
      <c r="C125" s="72" t="s">
        <v>908</v>
      </c>
      <c r="D125" s="73" t="s">
        <v>909</v>
      </c>
      <c r="E125" s="74" t="s">
        <v>642</v>
      </c>
      <c r="F125" s="6">
        <v>9600</v>
      </c>
      <c r="G125" s="6">
        <f t="shared" si="1"/>
        <v>100</v>
      </c>
    </row>
    <row r="126" spans="1:7" ht="15">
      <c r="A126" s="67"/>
      <c r="B126" s="68" t="s">
        <v>566</v>
      </c>
      <c r="C126" s="69"/>
      <c r="D126" s="70" t="s">
        <v>567</v>
      </c>
      <c r="E126" s="71" t="s">
        <v>910</v>
      </c>
      <c r="F126" s="31">
        <f>F127</f>
        <v>319989.8</v>
      </c>
      <c r="G126" s="31">
        <f t="shared" si="1"/>
        <v>95.78066725334196</v>
      </c>
    </row>
    <row r="127" spans="1:7" ht="33.75">
      <c r="A127" s="72"/>
      <c r="B127" s="72"/>
      <c r="C127" s="72" t="s">
        <v>911</v>
      </c>
      <c r="D127" s="73" t="s">
        <v>763</v>
      </c>
      <c r="E127" s="74" t="s">
        <v>910</v>
      </c>
      <c r="F127" s="6">
        <v>319989.8</v>
      </c>
      <c r="G127" s="6">
        <f t="shared" si="1"/>
        <v>95.78066725334196</v>
      </c>
    </row>
    <row r="128" spans="1:7" ht="15">
      <c r="A128" s="67"/>
      <c r="B128" s="68" t="s">
        <v>592</v>
      </c>
      <c r="C128" s="69"/>
      <c r="D128" s="70" t="s">
        <v>593</v>
      </c>
      <c r="E128" s="71" t="s">
        <v>912</v>
      </c>
      <c r="F128" s="31">
        <f>F129</f>
        <v>533.65</v>
      </c>
      <c r="G128" s="31">
        <f t="shared" si="1"/>
        <v>100.1219512195122</v>
      </c>
    </row>
    <row r="129" spans="1:7" ht="56.25">
      <c r="A129" s="72"/>
      <c r="B129" s="72"/>
      <c r="C129" s="72" t="s">
        <v>913</v>
      </c>
      <c r="D129" s="73" t="s">
        <v>914</v>
      </c>
      <c r="E129" s="74" t="s">
        <v>912</v>
      </c>
      <c r="F129" s="6">
        <v>533.65</v>
      </c>
      <c r="G129" s="6">
        <f t="shared" si="1"/>
        <v>100.1219512195122</v>
      </c>
    </row>
    <row r="130" spans="1:7" ht="22.5">
      <c r="A130" s="67"/>
      <c r="B130" s="68" t="s">
        <v>915</v>
      </c>
      <c r="C130" s="69"/>
      <c r="D130" s="70" t="s">
        <v>916</v>
      </c>
      <c r="E130" s="71" t="s">
        <v>228</v>
      </c>
      <c r="F130" s="31">
        <f>F131</f>
        <v>11802.79</v>
      </c>
      <c r="G130" s="31">
        <f t="shared" si="1"/>
        <v>59.01395</v>
      </c>
    </row>
    <row r="131" spans="1:7" ht="12.75">
      <c r="A131" s="72"/>
      <c r="B131" s="72"/>
      <c r="C131" s="72" t="s">
        <v>798</v>
      </c>
      <c r="D131" s="73" t="s">
        <v>813</v>
      </c>
      <c r="E131" s="74" t="s">
        <v>228</v>
      </c>
      <c r="F131" s="6">
        <v>11802.79</v>
      </c>
      <c r="G131" s="6">
        <f t="shared" si="1"/>
        <v>59.01395</v>
      </c>
    </row>
    <row r="132" spans="1:7" ht="22.5">
      <c r="A132" s="67"/>
      <c r="B132" s="68" t="s">
        <v>917</v>
      </c>
      <c r="C132" s="69"/>
      <c r="D132" s="70" t="s">
        <v>918</v>
      </c>
      <c r="E132" s="71" t="s">
        <v>919</v>
      </c>
      <c r="F132" s="31">
        <f>F133</f>
        <v>438.52</v>
      </c>
      <c r="G132" s="31">
        <f t="shared" si="1"/>
        <v>190.66086956521738</v>
      </c>
    </row>
    <row r="133" spans="1:7" ht="12.75">
      <c r="A133" s="72"/>
      <c r="B133" s="72"/>
      <c r="C133" s="72" t="s">
        <v>920</v>
      </c>
      <c r="D133" s="73" t="s">
        <v>921</v>
      </c>
      <c r="E133" s="74" t="s">
        <v>919</v>
      </c>
      <c r="F133" s="6">
        <v>438.52</v>
      </c>
      <c r="G133" s="6">
        <f t="shared" si="1"/>
        <v>190.66086956521738</v>
      </c>
    </row>
    <row r="134" spans="1:7" ht="15">
      <c r="A134" s="67"/>
      <c r="B134" s="68" t="s">
        <v>601</v>
      </c>
      <c r="C134" s="69"/>
      <c r="D134" s="70" t="s">
        <v>21</v>
      </c>
      <c r="E134" s="71" t="s">
        <v>922</v>
      </c>
      <c r="F134" s="31">
        <f>F135+F136</f>
        <v>37028.619999999995</v>
      </c>
      <c r="G134" s="31">
        <f aca="true" t="shared" si="2" ref="G134:G147">F134*100/E134</f>
        <v>104.22963463378933</v>
      </c>
    </row>
    <row r="135" spans="1:7" ht="12.75">
      <c r="A135" s="72"/>
      <c r="B135" s="72"/>
      <c r="C135" s="72" t="s">
        <v>798</v>
      </c>
      <c r="D135" s="73" t="s">
        <v>813</v>
      </c>
      <c r="E135" s="74" t="s">
        <v>923</v>
      </c>
      <c r="F135" s="6">
        <v>36999.03</v>
      </c>
      <c r="G135" s="6">
        <f t="shared" si="2"/>
        <v>104.22261971830986</v>
      </c>
    </row>
    <row r="136" spans="1:7" ht="12.75">
      <c r="A136" s="72"/>
      <c r="B136" s="72"/>
      <c r="C136" s="72" t="s">
        <v>754</v>
      </c>
      <c r="D136" s="73" t="s">
        <v>90</v>
      </c>
      <c r="E136" s="74" t="s">
        <v>924</v>
      </c>
      <c r="F136" s="6">
        <v>29.59</v>
      </c>
      <c r="G136" s="6">
        <f t="shared" si="2"/>
        <v>113.8076923076923</v>
      </c>
    </row>
    <row r="137" spans="1:7" ht="12.75">
      <c r="A137" s="63" t="s">
        <v>609</v>
      </c>
      <c r="B137" s="63"/>
      <c r="C137" s="63"/>
      <c r="D137" s="64" t="s">
        <v>610</v>
      </c>
      <c r="E137" s="65" t="s">
        <v>925</v>
      </c>
      <c r="F137" s="66">
        <f>F138</f>
        <v>441429</v>
      </c>
      <c r="G137" s="66">
        <f t="shared" si="2"/>
        <v>100</v>
      </c>
    </row>
    <row r="138" spans="1:7" ht="15">
      <c r="A138" s="67"/>
      <c r="B138" s="68" t="s">
        <v>630</v>
      </c>
      <c r="C138" s="69"/>
      <c r="D138" s="70" t="s">
        <v>21</v>
      </c>
      <c r="E138" s="71" t="s">
        <v>925</v>
      </c>
      <c r="F138" s="31">
        <f>F139</f>
        <v>441429</v>
      </c>
      <c r="G138" s="31">
        <f t="shared" si="2"/>
        <v>100</v>
      </c>
    </row>
    <row r="139" spans="1:7" ht="33.75">
      <c r="A139" s="72"/>
      <c r="B139" s="72"/>
      <c r="C139" s="72" t="s">
        <v>762</v>
      </c>
      <c r="D139" s="73" t="s">
        <v>763</v>
      </c>
      <c r="E139" s="74" t="s">
        <v>925</v>
      </c>
      <c r="F139" s="6">
        <v>441429</v>
      </c>
      <c r="G139" s="6">
        <f t="shared" si="2"/>
        <v>100</v>
      </c>
    </row>
    <row r="140" spans="1:7" ht="12.75">
      <c r="A140" s="63" t="s">
        <v>633</v>
      </c>
      <c r="B140" s="63"/>
      <c r="C140" s="63"/>
      <c r="D140" s="64" t="s">
        <v>634</v>
      </c>
      <c r="E140" s="65" t="s">
        <v>926</v>
      </c>
      <c r="F140" s="66">
        <f>F141</f>
        <v>103018</v>
      </c>
      <c r="G140" s="66">
        <f t="shared" si="2"/>
        <v>100</v>
      </c>
    </row>
    <row r="141" spans="1:7" ht="15">
      <c r="A141" s="67"/>
      <c r="B141" s="68" t="s">
        <v>636</v>
      </c>
      <c r="C141" s="69"/>
      <c r="D141" s="70" t="s">
        <v>21</v>
      </c>
      <c r="E141" s="71" t="s">
        <v>926</v>
      </c>
      <c r="F141" s="31">
        <f>SUM(F142:F143)</f>
        <v>103018</v>
      </c>
      <c r="G141" s="31">
        <f t="shared" si="2"/>
        <v>100</v>
      </c>
    </row>
    <row r="142" spans="1:7" ht="12.75">
      <c r="A142" s="72"/>
      <c r="B142" s="72"/>
      <c r="C142" s="72" t="s">
        <v>756</v>
      </c>
      <c r="D142" s="73" t="s">
        <v>757</v>
      </c>
      <c r="E142" s="74" t="s">
        <v>927</v>
      </c>
      <c r="F142" s="6">
        <v>73</v>
      </c>
      <c r="G142" s="6">
        <f t="shared" si="2"/>
        <v>100</v>
      </c>
    </row>
    <row r="143" spans="1:7" ht="33.75">
      <c r="A143" s="72"/>
      <c r="B143" s="72"/>
      <c r="C143" s="72" t="s">
        <v>762</v>
      </c>
      <c r="D143" s="73" t="s">
        <v>763</v>
      </c>
      <c r="E143" s="74" t="s">
        <v>928</v>
      </c>
      <c r="F143" s="6">
        <v>102945</v>
      </c>
      <c r="G143" s="6">
        <f t="shared" si="2"/>
        <v>100</v>
      </c>
    </row>
    <row r="144" spans="1:7" ht="24.75" customHeight="1">
      <c r="A144" s="184" t="s">
        <v>648</v>
      </c>
      <c r="B144" s="184"/>
      <c r="C144" s="184"/>
      <c r="D144" s="184"/>
      <c r="E144" s="74" t="s">
        <v>929</v>
      </c>
      <c r="F144" s="6">
        <f>F5+F12+F20+F24+F30+F35+F65+F77+F91+F114+F119+F123+F137+F140</f>
        <v>21610771.54</v>
      </c>
      <c r="G144" s="6">
        <f t="shared" si="2"/>
        <v>100.27743269334918</v>
      </c>
    </row>
    <row r="145" spans="1:7" ht="17.25" customHeight="1">
      <c r="A145" s="185" t="s">
        <v>930</v>
      </c>
      <c r="B145" s="185"/>
      <c r="C145" s="185"/>
      <c r="D145" s="186"/>
      <c r="E145" s="186"/>
      <c r="F145" s="6"/>
      <c r="G145" s="6"/>
    </row>
    <row r="146" spans="3:7" ht="21" customHeight="1">
      <c r="C146" s="7"/>
      <c r="D146" s="76" t="s">
        <v>931</v>
      </c>
      <c r="E146" s="5">
        <v>19898376.5</v>
      </c>
      <c r="F146" s="6">
        <v>20002542.85</v>
      </c>
      <c r="G146" s="6">
        <f t="shared" si="2"/>
        <v>100.52349170295376</v>
      </c>
    </row>
    <row r="147" spans="3:7" ht="22.5" customHeight="1">
      <c r="C147" s="7"/>
      <c r="D147" s="76" t="s">
        <v>932</v>
      </c>
      <c r="E147" s="5">
        <v>1652605.57</v>
      </c>
      <c r="F147" s="6">
        <v>1608228.69</v>
      </c>
      <c r="G147" s="6">
        <f t="shared" si="2"/>
        <v>97.31473251660407</v>
      </c>
    </row>
    <row r="149" spans="5:6" ht="12.75">
      <c r="E149" s="78"/>
      <c r="F149" s="78"/>
    </row>
  </sheetData>
  <sheetProtection/>
  <mergeCells count="3">
    <mergeCell ref="A1:E1"/>
    <mergeCell ref="A144:D144"/>
    <mergeCell ref="A145:E145"/>
  </mergeCells>
  <printOptions/>
  <pageMargins left="0.7" right="0.7" top="0.75" bottom="0.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7"/>
  <sheetViews>
    <sheetView showGridLines="0" zoomScalePageLayoutView="0" workbookViewId="0" topLeftCell="A259">
      <selection activeCell="G276" sqref="G276"/>
    </sheetView>
  </sheetViews>
  <sheetFormatPr defaultColWidth="9.33203125" defaultRowHeight="12.75"/>
  <cols>
    <col min="1" max="1" width="8" style="0" customWidth="1"/>
    <col min="2" max="2" width="7.33203125" style="0" customWidth="1"/>
    <col min="3" max="3" width="7.5" style="0" customWidth="1"/>
    <col min="4" max="4" width="49.83203125" style="0" customWidth="1"/>
    <col min="5" max="5" width="14.33203125" style="0" customWidth="1"/>
    <col min="6" max="6" width="13.5" style="1" customWidth="1"/>
    <col min="7" max="7" width="10.5" style="1" customWidth="1"/>
  </cols>
  <sheetData>
    <row r="1" spans="1:7" ht="12.75">
      <c r="A1" s="196" t="s">
        <v>658</v>
      </c>
      <c r="B1" s="197"/>
      <c r="C1" s="197"/>
      <c r="D1" s="197"/>
      <c r="E1" s="197"/>
      <c r="F1" s="198"/>
      <c r="G1" s="198"/>
    </row>
    <row r="2" spans="1:7" ht="33.75">
      <c r="A2" s="14" t="s">
        <v>0</v>
      </c>
      <c r="B2" s="15" t="s">
        <v>650</v>
      </c>
      <c r="C2" s="15" t="s">
        <v>651</v>
      </c>
      <c r="D2" s="14" t="s">
        <v>1</v>
      </c>
      <c r="E2" s="14" t="s">
        <v>652</v>
      </c>
      <c r="F2" s="10" t="s">
        <v>653</v>
      </c>
      <c r="G2" s="4" t="s">
        <v>654</v>
      </c>
    </row>
    <row r="3" spans="1:7" ht="12.75">
      <c r="A3" s="16" t="s">
        <v>2</v>
      </c>
      <c r="B3" s="16"/>
      <c r="C3" s="16"/>
      <c r="D3" s="17" t="s">
        <v>3</v>
      </c>
      <c r="E3" s="18" t="s">
        <v>4</v>
      </c>
      <c r="F3" s="11">
        <f>F4+F6+F8+F10</f>
        <v>478936.57</v>
      </c>
      <c r="G3" s="3">
        <f>F3*100/E3</f>
        <v>99.95196244313696</v>
      </c>
    </row>
    <row r="4" spans="1:7" ht="15">
      <c r="A4" s="19"/>
      <c r="B4" s="20" t="s">
        <v>5</v>
      </c>
      <c r="C4" s="21"/>
      <c r="D4" s="22" t="s">
        <v>6</v>
      </c>
      <c r="E4" s="23" t="s">
        <v>7</v>
      </c>
      <c r="F4" s="12">
        <f>F5</f>
        <v>421</v>
      </c>
      <c r="G4" s="27">
        <f aca="true" t="shared" si="0" ref="G4:G67">F4*100/E4</f>
        <v>100</v>
      </c>
    </row>
    <row r="5" spans="1:7" ht="12.75">
      <c r="A5" s="24"/>
      <c r="B5" s="24"/>
      <c r="C5" s="24" t="s">
        <v>8</v>
      </c>
      <c r="D5" s="25" t="s">
        <v>9</v>
      </c>
      <c r="E5" s="26" t="s">
        <v>7</v>
      </c>
      <c r="F5" s="10">
        <v>421</v>
      </c>
      <c r="G5" s="2">
        <f t="shared" si="0"/>
        <v>100</v>
      </c>
    </row>
    <row r="6" spans="1:7" ht="15">
      <c r="A6" s="19"/>
      <c r="B6" s="20" t="s">
        <v>10</v>
      </c>
      <c r="C6" s="21"/>
      <c r="D6" s="22" t="s">
        <v>11</v>
      </c>
      <c r="E6" s="23" t="s">
        <v>12</v>
      </c>
      <c r="F6" s="12">
        <f>F7</f>
        <v>71270.48</v>
      </c>
      <c r="G6" s="27">
        <f t="shared" si="0"/>
        <v>99.67899300699301</v>
      </c>
    </row>
    <row r="7" spans="1:7" ht="12.75">
      <c r="A7" s="24"/>
      <c r="B7" s="24"/>
      <c r="C7" s="24" t="s">
        <v>13</v>
      </c>
      <c r="D7" s="25" t="s">
        <v>14</v>
      </c>
      <c r="E7" s="26" t="s">
        <v>12</v>
      </c>
      <c r="F7" s="10">
        <v>71270.48</v>
      </c>
      <c r="G7" s="2">
        <f t="shared" si="0"/>
        <v>99.67899300699301</v>
      </c>
    </row>
    <row r="8" spans="1:7" ht="15">
      <c r="A8" s="19"/>
      <c r="B8" s="20" t="s">
        <v>15</v>
      </c>
      <c r="C8" s="21"/>
      <c r="D8" s="22" t="s">
        <v>16</v>
      </c>
      <c r="E8" s="23" t="s">
        <v>17</v>
      </c>
      <c r="F8" s="12">
        <f>F9</f>
        <v>19103.34</v>
      </c>
      <c r="G8" s="27">
        <f t="shared" si="0"/>
        <v>99.99654522613065</v>
      </c>
    </row>
    <row r="9" spans="1:7" ht="22.5">
      <c r="A9" s="24"/>
      <c r="B9" s="24"/>
      <c r="C9" s="24" t="s">
        <v>18</v>
      </c>
      <c r="D9" s="25" t="s">
        <v>19</v>
      </c>
      <c r="E9" s="26" t="s">
        <v>17</v>
      </c>
      <c r="F9" s="10">
        <v>19103.34</v>
      </c>
      <c r="G9" s="2">
        <f t="shared" si="0"/>
        <v>99.99654522613065</v>
      </c>
    </row>
    <row r="10" spans="1:7" ht="15">
      <c r="A10" s="19"/>
      <c r="B10" s="20" t="s">
        <v>20</v>
      </c>
      <c r="C10" s="21"/>
      <c r="D10" s="22" t="s">
        <v>21</v>
      </c>
      <c r="E10" s="23" t="s">
        <v>22</v>
      </c>
      <c r="F10" s="12">
        <f>SUM(F11:F16)</f>
        <v>388141.75</v>
      </c>
      <c r="G10" s="31">
        <f t="shared" si="0"/>
        <v>100</v>
      </c>
    </row>
    <row r="11" spans="1:7" ht="12.75">
      <c r="A11" s="24"/>
      <c r="B11" s="24"/>
      <c r="C11" s="24" t="s">
        <v>23</v>
      </c>
      <c r="D11" s="25" t="s">
        <v>24</v>
      </c>
      <c r="E11" s="26" t="s">
        <v>25</v>
      </c>
      <c r="F11" s="10">
        <v>4769.59</v>
      </c>
      <c r="G11" s="2">
        <f t="shared" si="0"/>
        <v>100</v>
      </c>
    </row>
    <row r="12" spans="1:7" ht="12.75">
      <c r="A12" s="24"/>
      <c r="B12" s="24"/>
      <c r="C12" s="24" t="s">
        <v>26</v>
      </c>
      <c r="D12" s="25" t="s">
        <v>27</v>
      </c>
      <c r="E12" s="26" t="s">
        <v>28</v>
      </c>
      <c r="F12" s="10">
        <v>815.59</v>
      </c>
      <c r="G12" s="2">
        <f t="shared" si="0"/>
        <v>100</v>
      </c>
    </row>
    <row r="13" spans="1:7" ht="12.75">
      <c r="A13" s="24"/>
      <c r="B13" s="24"/>
      <c r="C13" s="24" t="s">
        <v>29</v>
      </c>
      <c r="D13" s="25" t="s">
        <v>30</v>
      </c>
      <c r="E13" s="26" t="s">
        <v>31</v>
      </c>
      <c r="F13" s="10">
        <v>116.85</v>
      </c>
      <c r="G13" s="2">
        <f t="shared" si="0"/>
        <v>100</v>
      </c>
    </row>
    <row r="14" spans="1:7" ht="12.75">
      <c r="A14" s="24"/>
      <c r="B14" s="24"/>
      <c r="C14" s="24" t="s">
        <v>32</v>
      </c>
      <c r="D14" s="25" t="s">
        <v>33</v>
      </c>
      <c r="E14" s="26" t="s">
        <v>34</v>
      </c>
      <c r="F14" s="10">
        <v>113.29</v>
      </c>
      <c r="G14" s="2">
        <f t="shared" si="0"/>
        <v>100</v>
      </c>
    </row>
    <row r="15" spans="1:7" ht="12.75">
      <c r="A15" s="24"/>
      <c r="B15" s="24"/>
      <c r="C15" s="24" t="s">
        <v>35</v>
      </c>
      <c r="D15" s="25" t="s">
        <v>36</v>
      </c>
      <c r="E15" s="26" t="s">
        <v>37</v>
      </c>
      <c r="F15" s="10">
        <v>1795.3</v>
      </c>
      <c r="G15" s="2">
        <f t="shared" si="0"/>
        <v>100</v>
      </c>
    </row>
    <row r="16" spans="1:7" ht="12.75">
      <c r="A16" s="24"/>
      <c r="B16" s="24"/>
      <c r="C16" s="24" t="s">
        <v>8</v>
      </c>
      <c r="D16" s="25" t="s">
        <v>9</v>
      </c>
      <c r="E16" s="26" t="s">
        <v>38</v>
      </c>
      <c r="F16" s="10">
        <v>380531.13</v>
      </c>
      <c r="G16" s="2">
        <f t="shared" si="0"/>
        <v>100</v>
      </c>
    </row>
    <row r="17" spans="1:7" ht="12.75">
      <c r="A17" s="16" t="s">
        <v>39</v>
      </c>
      <c r="B17" s="16"/>
      <c r="C17" s="16"/>
      <c r="D17" s="17" t="s">
        <v>40</v>
      </c>
      <c r="E17" s="18" t="s">
        <v>41</v>
      </c>
      <c r="F17" s="11">
        <f>F18+F20+F22+F25+F31</f>
        <v>1731829.46</v>
      </c>
      <c r="G17" s="3">
        <f t="shared" si="0"/>
        <v>86.86945525682182</v>
      </c>
    </row>
    <row r="18" spans="1:7" ht="15">
      <c r="A18" s="19"/>
      <c r="B18" s="20" t="s">
        <v>42</v>
      </c>
      <c r="C18" s="21"/>
      <c r="D18" s="22" t="s">
        <v>43</v>
      </c>
      <c r="E18" s="23" t="s">
        <v>44</v>
      </c>
      <c r="F18" s="12">
        <f>F19</f>
        <v>60076.2</v>
      </c>
      <c r="G18" s="27">
        <f t="shared" si="0"/>
        <v>88.34735294117647</v>
      </c>
    </row>
    <row r="19" spans="1:7" ht="33.75">
      <c r="A19" s="24"/>
      <c r="B19" s="24"/>
      <c r="C19" s="24" t="s">
        <v>45</v>
      </c>
      <c r="D19" s="25" t="s">
        <v>46</v>
      </c>
      <c r="E19" s="26" t="s">
        <v>44</v>
      </c>
      <c r="F19" s="10">
        <v>60076.2</v>
      </c>
      <c r="G19" s="2">
        <f t="shared" si="0"/>
        <v>88.34735294117647</v>
      </c>
    </row>
    <row r="20" spans="1:7" ht="15">
      <c r="A20" s="19"/>
      <c r="B20" s="20" t="s">
        <v>47</v>
      </c>
      <c r="C20" s="21"/>
      <c r="D20" s="22" t="s">
        <v>48</v>
      </c>
      <c r="E20" s="23" t="s">
        <v>49</v>
      </c>
      <c r="F20" s="12">
        <f>F21</f>
        <v>3941.4</v>
      </c>
      <c r="G20" s="27">
        <f t="shared" si="0"/>
        <v>98.535</v>
      </c>
    </row>
    <row r="21" spans="1:7" ht="12.75">
      <c r="A21" s="24"/>
      <c r="B21" s="24"/>
      <c r="C21" s="24" t="s">
        <v>8</v>
      </c>
      <c r="D21" s="25" t="s">
        <v>9</v>
      </c>
      <c r="E21" s="26" t="s">
        <v>49</v>
      </c>
      <c r="F21" s="10">
        <v>3941.4</v>
      </c>
      <c r="G21" s="2">
        <f t="shared" si="0"/>
        <v>98.535</v>
      </c>
    </row>
    <row r="22" spans="1:7" ht="15">
      <c r="A22" s="19"/>
      <c r="B22" s="20" t="s">
        <v>50</v>
      </c>
      <c r="C22" s="21"/>
      <c r="D22" s="22" t="s">
        <v>51</v>
      </c>
      <c r="E22" s="23" t="s">
        <v>52</v>
      </c>
      <c r="F22" s="12">
        <f>F23+F24</f>
        <v>16410.1</v>
      </c>
      <c r="G22" s="27">
        <f t="shared" si="0"/>
        <v>51.02484375485836</v>
      </c>
    </row>
    <row r="23" spans="1:7" ht="12.75">
      <c r="A23" s="24"/>
      <c r="B23" s="24"/>
      <c r="C23" s="24" t="s">
        <v>8</v>
      </c>
      <c r="D23" s="25" t="s">
        <v>9</v>
      </c>
      <c r="E23" s="26" t="s">
        <v>53</v>
      </c>
      <c r="F23" s="10">
        <v>16410.1</v>
      </c>
      <c r="G23" s="2">
        <f t="shared" si="0"/>
        <v>99.99451587349947</v>
      </c>
    </row>
    <row r="24" spans="1:7" ht="12.75">
      <c r="A24" s="24"/>
      <c r="B24" s="24"/>
      <c r="C24" s="24" t="s">
        <v>13</v>
      </c>
      <c r="D24" s="25" t="s">
        <v>14</v>
      </c>
      <c r="E24" s="26" t="s">
        <v>54</v>
      </c>
      <c r="F24" s="10"/>
      <c r="G24" s="2">
        <f t="shared" si="0"/>
        <v>0</v>
      </c>
    </row>
    <row r="25" spans="1:7" ht="15">
      <c r="A25" s="19"/>
      <c r="B25" s="20" t="s">
        <v>55</v>
      </c>
      <c r="C25" s="21"/>
      <c r="D25" s="22" t="s">
        <v>56</v>
      </c>
      <c r="E25" s="23" t="s">
        <v>57</v>
      </c>
      <c r="F25" s="12">
        <f>SUM(F26:F30)</f>
        <v>1651247.89</v>
      </c>
      <c r="G25" s="27">
        <f t="shared" si="0"/>
        <v>87.40067750498204</v>
      </c>
    </row>
    <row r="26" spans="1:7" ht="22.5">
      <c r="A26" s="24"/>
      <c r="B26" s="24"/>
      <c r="C26" s="24" t="s">
        <v>32</v>
      </c>
      <c r="D26" s="25" t="s">
        <v>701</v>
      </c>
      <c r="E26" s="26" t="s">
        <v>58</v>
      </c>
      <c r="F26" s="10">
        <v>54492.57</v>
      </c>
      <c r="G26" s="2">
        <f t="shared" si="0"/>
        <v>72.17080988014038</v>
      </c>
    </row>
    <row r="27" spans="1:7" ht="12.75">
      <c r="A27" s="24"/>
      <c r="B27" s="24"/>
      <c r="C27" s="24" t="s">
        <v>59</v>
      </c>
      <c r="D27" s="25" t="s">
        <v>702</v>
      </c>
      <c r="E27" s="26" t="s">
        <v>61</v>
      </c>
      <c r="F27" s="10">
        <v>244050.81</v>
      </c>
      <c r="G27" s="2">
        <f t="shared" si="0"/>
        <v>75.4482081689688</v>
      </c>
    </row>
    <row r="28" spans="1:7" ht="12.75">
      <c r="A28" s="24"/>
      <c r="B28" s="24"/>
      <c r="C28" s="24" t="s">
        <v>35</v>
      </c>
      <c r="D28" s="25" t="s">
        <v>703</v>
      </c>
      <c r="E28" s="26" t="s">
        <v>62</v>
      </c>
      <c r="F28" s="10">
        <v>176635.58</v>
      </c>
      <c r="G28" s="2">
        <f t="shared" si="0"/>
        <v>79.74122278351865</v>
      </c>
    </row>
    <row r="29" spans="1:7" ht="22.5">
      <c r="A29" s="24"/>
      <c r="B29" s="24"/>
      <c r="C29" s="24" t="s">
        <v>13</v>
      </c>
      <c r="D29" s="25" t="s">
        <v>704</v>
      </c>
      <c r="E29" s="26" t="s">
        <v>63</v>
      </c>
      <c r="F29" s="10">
        <v>1170273.93</v>
      </c>
      <c r="G29" s="2">
        <f t="shared" si="0"/>
        <v>92.65782822884452</v>
      </c>
    </row>
    <row r="30" spans="1:7" ht="56.25">
      <c r="A30" s="24"/>
      <c r="B30" s="24"/>
      <c r="C30" s="24" t="s">
        <v>64</v>
      </c>
      <c r="D30" s="25" t="s">
        <v>65</v>
      </c>
      <c r="E30" s="26" t="s">
        <v>66</v>
      </c>
      <c r="F30" s="10">
        <v>5795</v>
      </c>
      <c r="G30" s="2">
        <f t="shared" si="0"/>
        <v>100</v>
      </c>
    </row>
    <row r="31" spans="1:7" ht="15">
      <c r="A31" s="19"/>
      <c r="B31" s="20" t="s">
        <v>67</v>
      </c>
      <c r="C31" s="21"/>
      <c r="D31" s="22" t="s">
        <v>68</v>
      </c>
      <c r="E31" s="23" t="s">
        <v>69</v>
      </c>
      <c r="F31" s="12">
        <f>F32</f>
        <v>153.87</v>
      </c>
      <c r="G31" s="27">
        <f t="shared" si="0"/>
        <v>99.91558441558442</v>
      </c>
    </row>
    <row r="32" spans="1:7" ht="12.75">
      <c r="A32" s="24"/>
      <c r="B32" s="24"/>
      <c r="C32" s="24" t="s">
        <v>8</v>
      </c>
      <c r="D32" s="25" t="s">
        <v>9</v>
      </c>
      <c r="E32" s="26" t="s">
        <v>69</v>
      </c>
      <c r="F32" s="10">
        <v>153.87</v>
      </c>
      <c r="G32" s="2">
        <f t="shared" si="0"/>
        <v>99.91558441558442</v>
      </c>
    </row>
    <row r="33" spans="1:7" ht="12.75">
      <c r="A33" s="16" t="s">
        <v>70</v>
      </c>
      <c r="B33" s="16"/>
      <c r="C33" s="16"/>
      <c r="D33" s="17" t="s">
        <v>71</v>
      </c>
      <c r="E33" s="18" t="s">
        <v>72</v>
      </c>
      <c r="F33" s="13">
        <f>F34</f>
        <v>54401.68</v>
      </c>
      <c r="G33" s="3">
        <f t="shared" si="0"/>
        <v>97.08691151800693</v>
      </c>
    </row>
    <row r="34" spans="1:7" ht="15">
      <c r="A34" s="19"/>
      <c r="B34" s="20" t="s">
        <v>73</v>
      </c>
      <c r="C34" s="21"/>
      <c r="D34" s="22" t="s">
        <v>21</v>
      </c>
      <c r="E34" s="23" t="s">
        <v>72</v>
      </c>
      <c r="F34" s="30">
        <f>SUM(F35:F38)</f>
        <v>54401.68</v>
      </c>
      <c r="G34" s="27">
        <f t="shared" si="0"/>
        <v>97.08691151800693</v>
      </c>
    </row>
    <row r="35" spans="1:7" ht="12.75">
      <c r="A35" s="24"/>
      <c r="B35" s="24"/>
      <c r="C35" s="24" t="s">
        <v>35</v>
      </c>
      <c r="D35" s="25" t="s">
        <v>36</v>
      </c>
      <c r="E35" s="26" t="s">
        <v>74</v>
      </c>
      <c r="F35" s="10">
        <v>4712.68</v>
      </c>
      <c r="G35" s="2">
        <f t="shared" si="0"/>
        <v>82.67859649122806</v>
      </c>
    </row>
    <row r="36" spans="1:7" ht="12.75">
      <c r="A36" s="24"/>
      <c r="B36" s="24"/>
      <c r="C36" s="24" t="s">
        <v>8</v>
      </c>
      <c r="D36" s="25" t="s">
        <v>9</v>
      </c>
      <c r="E36" s="26" t="s">
        <v>75</v>
      </c>
      <c r="F36" s="10">
        <v>3500</v>
      </c>
      <c r="G36" s="2">
        <f t="shared" si="0"/>
        <v>100</v>
      </c>
    </row>
    <row r="37" spans="1:7" ht="12.75">
      <c r="A37" s="24"/>
      <c r="B37" s="24"/>
      <c r="C37" s="24" t="s">
        <v>76</v>
      </c>
      <c r="D37" s="25" t="s">
        <v>14</v>
      </c>
      <c r="E37" s="26" t="s">
        <v>77</v>
      </c>
      <c r="F37" s="10">
        <v>24224.78</v>
      </c>
      <c r="G37" s="2">
        <f t="shared" si="0"/>
        <v>97.40954602115083</v>
      </c>
    </row>
    <row r="38" spans="1:7" ht="12.75">
      <c r="A38" s="24"/>
      <c r="B38" s="24"/>
      <c r="C38" s="24" t="s">
        <v>78</v>
      </c>
      <c r="D38" s="25" t="s">
        <v>14</v>
      </c>
      <c r="E38" s="26" t="s">
        <v>79</v>
      </c>
      <c r="F38" s="10">
        <v>21964.22</v>
      </c>
      <c r="G38" s="2">
        <f t="shared" si="0"/>
        <v>99.99644889597086</v>
      </c>
    </row>
    <row r="39" spans="1:7" ht="12.75">
      <c r="A39" s="16" t="s">
        <v>80</v>
      </c>
      <c r="B39" s="16"/>
      <c r="C39" s="16"/>
      <c r="D39" s="17" t="s">
        <v>81</v>
      </c>
      <c r="E39" s="18" t="s">
        <v>82</v>
      </c>
      <c r="F39" s="13">
        <f>F40+F47</f>
        <v>69378.35</v>
      </c>
      <c r="G39" s="3">
        <f t="shared" si="0"/>
        <v>12.740866502367163</v>
      </c>
    </row>
    <row r="40" spans="1:7" ht="15">
      <c r="A40" s="19"/>
      <c r="B40" s="20" t="s">
        <v>83</v>
      </c>
      <c r="C40" s="21"/>
      <c r="D40" s="22" t="s">
        <v>84</v>
      </c>
      <c r="E40" s="23" t="s">
        <v>85</v>
      </c>
      <c r="F40" s="30">
        <f>SUM(F41:F46)</f>
        <v>10597.25</v>
      </c>
      <c r="G40" s="27">
        <f t="shared" si="0"/>
        <v>33.803030303030305</v>
      </c>
    </row>
    <row r="41" spans="1:7" ht="12.75">
      <c r="A41" s="24"/>
      <c r="B41" s="24"/>
      <c r="C41" s="24" t="s">
        <v>59</v>
      </c>
      <c r="D41" s="25" t="s">
        <v>60</v>
      </c>
      <c r="E41" s="26" t="s">
        <v>86</v>
      </c>
      <c r="F41" s="10">
        <v>7323.49</v>
      </c>
      <c r="G41" s="2">
        <f t="shared" si="0"/>
        <v>92.2935097668557</v>
      </c>
    </row>
    <row r="42" spans="1:7" ht="12.75">
      <c r="A42" s="24"/>
      <c r="B42" s="24"/>
      <c r="C42" s="24" t="s">
        <v>35</v>
      </c>
      <c r="D42" s="25" t="s">
        <v>36</v>
      </c>
      <c r="E42" s="26" t="s">
        <v>87</v>
      </c>
      <c r="F42" s="10">
        <v>1832.76</v>
      </c>
      <c r="G42" s="2">
        <f t="shared" si="0"/>
        <v>73.3104</v>
      </c>
    </row>
    <row r="43" spans="1:7" ht="12.75">
      <c r="A43" s="24"/>
      <c r="B43" s="24"/>
      <c r="C43" s="24" t="s">
        <v>8</v>
      </c>
      <c r="D43" s="25" t="s">
        <v>9</v>
      </c>
      <c r="E43" s="26" t="s">
        <v>88</v>
      </c>
      <c r="F43" s="10">
        <v>449</v>
      </c>
      <c r="G43" s="2">
        <f t="shared" si="0"/>
        <v>49.07103825136612</v>
      </c>
    </row>
    <row r="44" spans="1:7" ht="12.75">
      <c r="A44" s="24"/>
      <c r="B44" s="24"/>
      <c r="C44" s="24" t="s">
        <v>89</v>
      </c>
      <c r="D44" s="25" t="s">
        <v>90</v>
      </c>
      <c r="E44" s="26" t="s">
        <v>91</v>
      </c>
      <c r="F44" s="10"/>
      <c r="G44" s="2">
        <f t="shared" si="0"/>
        <v>0</v>
      </c>
    </row>
    <row r="45" spans="1:7" ht="22.5">
      <c r="A45" s="24"/>
      <c r="B45" s="24"/>
      <c r="C45" s="24" t="s">
        <v>92</v>
      </c>
      <c r="D45" s="25" t="s">
        <v>93</v>
      </c>
      <c r="E45" s="26" t="s">
        <v>94</v>
      </c>
      <c r="F45" s="10"/>
      <c r="G45" s="2">
        <f t="shared" si="0"/>
        <v>0</v>
      </c>
    </row>
    <row r="46" spans="1:7" ht="12.75">
      <c r="A46" s="24"/>
      <c r="B46" s="24"/>
      <c r="C46" s="24" t="s">
        <v>95</v>
      </c>
      <c r="D46" s="25" t="s">
        <v>96</v>
      </c>
      <c r="E46" s="26" t="s">
        <v>91</v>
      </c>
      <c r="F46" s="10">
        <v>992</v>
      </c>
      <c r="G46" s="2">
        <f t="shared" si="0"/>
        <v>49.6</v>
      </c>
    </row>
    <row r="47" spans="1:7" ht="15">
      <c r="A47" s="19"/>
      <c r="B47" s="20" t="s">
        <v>97</v>
      </c>
      <c r="C47" s="21"/>
      <c r="D47" s="22" t="s">
        <v>98</v>
      </c>
      <c r="E47" s="23" t="s">
        <v>99</v>
      </c>
      <c r="F47" s="30">
        <f>SUM(F48:F49)</f>
        <v>58781.1</v>
      </c>
      <c r="G47" s="27">
        <f t="shared" si="0"/>
        <v>11.45419576604103</v>
      </c>
    </row>
    <row r="48" spans="1:7" ht="12.75">
      <c r="A48" s="24"/>
      <c r="B48" s="24"/>
      <c r="C48" s="24" t="s">
        <v>13</v>
      </c>
      <c r="D48" s="25" t="s">
        <v>14</v>
      </c>
      <c r="E48" s="26" t="s">
        <v>100</v>
      </c>
      <c r="F48" s="10">
        <v>58781.1</v>
      </c>
      <c r="G48" s="2">
        <f t="shared" si="0"/>
        <v>83.973</v>
      </c>
    </row>
    <row r="49" spans="1:7" ht="12.75">
      <c r="A49" s="24"/>
      <c r="B49" s="24"/>
      <c r="C49" s="24" t="s">
        <v>101</v>
      </c>
      <c r="D49" s="25" t="s">
        <v>102</v>
      </c>
      <c r="E49" s="26" t="s">
        <v>103</v>
      </c>
      <c r="F49" s="10"/>
      <c r="G49" s="2">
        <f t="shared" si="0"/>
        <v>0</v>
      </c>
    </row>
    <row r="50" spans="1:7" ht="12.75">
      <c r="A50" s="16" t="s">
        <v>104</v>
      </c>
      <c r="B50" s="16"/>
      <c r="C50" s="16"/>
      <c r="D50" s="17" t="s">
        <v>105</v>
      </c>
      <c r="E50" s="18" t="s">
        <v>106</v>
      </c>
      <c r="F50" s="13">
        <f>F51+F55+F57</f>
        <v>77379.45999999999</v>
      </c>
      <c r="G50" s="3">
        <f t="shared" si="0"/>
        <v>65.29912236286918</v>
      </c>
    </row>
    <row r="51" spans="1:7" ht="15">
      <c r="A51" s="19"/>
      <c r="B51" s="20" t="s">
        <v>107</v>
      </c>
      <c r="C51" s="21"/>
      <c r="D51" s="22" t="s">
        <v>108</v>
      </c>
      <c r="E51" s="23" t="s">
        <v>109</v>
      </c>
      <c r="F51" s="30">
        <f>SUM(F52:F54)</f>
        <v>41866.49</v>
      </c>
      <c r="G51" s="27">
        <f t="shared" si="0"/>
        <v>52.08376149185773</v>
      </c>
    </row>
    <row r="52" spans="1:7" ht="12.75">
      <c r="A52" s="24"/>
      <c r="B52" s="24"/>
      <c r="C52" s="24" t="s">
        <v>26</v>
      </c>
      <c r="D52" s="25" t="s">
        <v>27</v>
      </c>
      <c r="E52" s="26" t="s">
        <v>110</v>
      </c>
      <c r="F52" s="10">
        <v>171</v>
      </c>
      <c r="G52" s="2">
        <f t="shared" si="0"/>
        <v>100</v>
      </c>
    </row>
    <row r="53" spans="1:7" ht="12.75">
      <c r="A53" s="24"/>
      <c r="B53" s="24"/>
      <c r="C53" s="24" t="s">
        <v>111</v>
      </c>
      <c r="D53" s="25" t="s">
        <v>112</v>
      </c>
      <c r="E53" s="26" t="s">
        <v>113</v>
      </c>
      <c r="F53" s="10">
        <v>1000</v>
      </c>
      <c r="G53" s="2">
        <f t="shared" si="0"/>
        <v>100</v>
      </c>
    </row>
    <row r="54" spans="1:7" ht="12.75">
      <c r="A54" s="24"/>
      <c r="B54" s="24"/>
      <c r="C54" s="24" t="s">
        <v>35</v>
      </c>
      <c r="D54" s="25" t="s">
        <v>36</v>
      </c>
      <c r="E54" s="26" t="s">
        <v>114</v>
      </c>
      <c r="F54" s="10">
        <v>40695.49</v>
      </c>
      <c r="G54" s="2">
        <f t="shared" si="0"/>
        <v>51.375410291369995</v>
      </c>
    </row>
    <row r="55" spans="1:7" ht="15">
      <c r="A55" s="19"/>
      <c r="B55" s="20" t="s">
        <v>115</v>
      </c>
      <c r="C55" s="21"/>
      <c r="D55" s="22" t="s">
        <v>116</v>
      </c>
      <c r="E55" s="23" t="s">
        <v>117</v>
      </c>
      <c r="F55" s="30">
        <f>F56</f>
        <v>14396.75</v>
      </c>
      <c r="G55" s="27">
        <f t="shared" si="0"/>
        <v>95.97833333333334</v>
      </c>
    </row>
    <row r="56" spans="1:7" ht="12.75">
      <c r="A56" s="24"/>
      <c r="B56" s="24"/>
      <c r="C56" s="24" t="s">
        <v>35</v>
      </c>
      <c r="D56" s="25" t="s">
        <v>36</v>
      </c>
      <c r="E56" s="26" t="s">
        <v>117</v>
      </c>
      <c r="F56" s="10">
        <v>14396.75</v>
      </c>
      <c r="G56" s="2">
        <f t="shared" si="0"/>
        <v>95.97833333333334</v>
      </c>
    </row>
    <row r="57" spans="1:7" ht="15">
      <c r="A57" s="19"/>
      <c r="B57" s="20" t="s">
        <v>118</v>
      </c>
      <c r="C57" s="21"/>
      <c r="D57" s="22" t="s">
        <v>21</v>
      </c>
      <c r="E57" s="23" t="s">
        <v>119</v>
      </c>
      <c r="F57" s="30">
        <f>F58+F59</f>
        <v>21116.22</v>
      </c>
      <c r="G57" s="27">
        <f t="shared" si="0"/>
        <v>91.34498421075399</v>
      </c>
    </row>
    <row r="58" spans="1:7" ht="12.75">
      <c r="A58" s="24"/>
      <c r="B58" s="24"/>
      <c r="C58" s="24" t="s">
        <v>35</v>
      </c>
      <c r="D58" s="25" t="s">
        <v>36</v>
      </c>
      <c r="E58" s="26" t="s">
        <v>120</v>
      </c>
      <c r="F58" s="10">
        <v>20046.22</v>
      </c>
      <c r="G58" s="2">
        <f t="shared" si="0"/>
        <v>91.04882590725349</v>
      </c>
    </row>
    <row r="59" spans="1:7" ht="12.75">
      <c r="A59" s="24"/>
      <c r="B59" s="24"/>
      <c r="C59" s="24" t="s">
        <v>95</v>
      </c>
      <c r="D59" s="25" t="s">
        <v>96</v>
      </c>
      <c r="E59" s="26" t="s">
        <v>121</v>
      </c>
      <c r="F59" s="10">
        <v>1070</v>
      </c>
      <c r="G59" s="2">
        <f t="shared" si="0"/>
        <v>97.27272727272727</v>
      </c>
    </row>
    <row r="60" spans="1:7" ht="12.75">
      <c r="A60" s="16" t="s">
        <v>122</v>
      </c>
      <c r="B60" s="16"/>
      <c r="C60" s="16"/>
      <c r="D60" s="17" t="s">
        <v>123</v>
      </c>
      <c r="E60" s="18" t="s">
        <v>124</v>
      </c>
      <c r="F60" s="13">
        <f>F61+F68+F72+F92+F96</f>
        <v>1924515.5499999998</v>
      </c>
      <c r="G60" s="3">
        <f t="shared" si="0"/>
        <v>94.65437292783848</v>
      </c>
    </row>
    <row r="61" spans="1:7" ht="15">
      <c r="A61" s="19"/>
      <c r="B61" s="20" t="s">
        <v>125</v>
      </c>
      <c r="C61" s="21"/>
      <c r="D61" s="22" t="s">
        <v>126</v>
      </c>
      <c r="E61" s="23" t="s">
        <v>127</v>
      </c>
      <c r="F61" s="30">
        <f>SUM(F62:F67)</f>
        <v>45113.99999999999</v>
      </c>
      <c r="G61" s="27">
        <f t="shared" si="0"/>
        <v>99.99999999999999</v>
      </c>
    </row>
    <row r="62" spans="1:7" ht="12.75">
      <c r="A62" s="24"/>
      <c r="B62" s="24"/>
      <c r="C62" s="24" t="s">
        <v>23</v>
      </c>
      <c r="D62" s="25" t="s">
        <v>24</v>
      </c>
      <c r="E62" s="26" t="s">
        <v>128</v>
      </c>
      <c r="F62" s="10">
        <v>25990</v>
      </c>
      <c r="G62" s="2">
        <f t="shared" si="0"/>
        <v>100</v>
      </c>
    </row>
    <row r="63" spans="1:7" ht="12.75">
      <c r="A63" s="24"/>
      <c r="B63" s="24"/>
      <c r="C63" s="24" t="s">
        <v>26</v>
      </c>
      <c r="D63" s="25" t="s">
        <v>27</v>
      </c>
      <c r="E63" s="26" t="s">
        <v>129</v>
      </c>
      <c r="F63" s="10">
        <v>4401</v>
      </c>
      <c r="G63" s="2">
        <f t="shared" si="0"/>
        <v>100</v>
      </c>
    </row>
    <row r="64" spans="1:7" ht="12.75">
      <c r="A64" s="24"/>
      <c r="B64" s="24"/>
      <c r="C64" s="24" t="s">
        <v>29</v>
      </c>
      <c r="D64" s="25" t="s">
        <v>30</v>
      </c>
      <c r="E64" s="26" t="s">
        <v>130</v>
      </c>
      <c r="F64" s="10">
        <v>636</v>
      </c>
      <c r="G64" s="2">
        <f t="shared" si="0"/>
        <v>100</v>
      </c>
    </row>
    <row r="65" spans="1:7" ht="12.75">
      <c r="A65" s="24"/>
      <c r="B65" s="24"/>
      <c r="C65" s="24" t="s">
        <v>32</v>
      </c>
      <c r="D65" s="25" t="s">
        <v>33</v>
      </c>
      <c r="E65" s="26" t="s">
        <v>131</v>
      </c>
      <c r="F65" s="10">
        <v>560.76</v>
      </c>
      <c r="G65" s="2">
        <f t="shared" si="0"/>
        <v>100</v>
      </c>
    </row>
    <row r="66" spans="1:7" ht="12.75">
      <c r="A66" s="24"/>
      <c r="B66" s="24"/>
      <c r="C66" s="24" t="s">
        <v>35</v>
      </c>
      <c r="D66" s="25" t="s">
        <v>36</v>
      </c>
      <c r="E66" s="26" t="s">
        <v>132</v>
      </c>
      <c r="F66" s="10">
        <v>12442.11</v>
      </c>
      <c r="G66" s="2">
        <f t="shared" si="0"/>
        <v>100</v>
      </c>
    </row>
    <row r="67" spans="1:7" ht="12.75">
      <c r="A67" s="24"/>
      <c r="B67" s="24"/>
      <c r="C67" s="24" t="s">
        <v>133</v>
      </c>
      <c r="D67" s="25" t="s">
        <v>134</v>
      </c>
      <c r="E67" s="26" t="s">
        <v>135</v>
      </c>
      <c r="F67" s="10">
        <v>1084.13</v>
      </c>
      <c r="G67" s="2">
        <f t="shared" si="0"/>
        <v>100</v>
      </c>
    </row>
    <row r="68" spans="1:7" ht="15">
      <c r="A68" s="19"/>
      <c r="B68" s="20" t="s">
        <v>136</v>
      </c>
      <c r="C68" s="21"/>
      <c r="D68" s="22" t="s">
        <v>137</v>
      </c>
      <c r="E68" s="23" t="s">
        <v>138</v>
      </c>
      <c r="F68" s="30">
        <f>SUM(F69:F71)</f>
        <v>76781.39</v>
      </c>
      <c r="G68" s="27">
        <f aca="true" t="shared" si="1" ref="G68:G131">F68*100/E68</f>
        <v>91.08112692763939</v>
      </c>
    </row>
    <row r="69" spans="1:7" ht="12.75">
      <c r="A69" s="24"/>
      <c r="B69" s="24"/>
      <c r="C69" s="24" t="s">
        <v>139</v>
      </c>
      <c r="D69" s="25" t="s">
        <v>140</v>
      </c>
      <c r="E69" s="26" t="s">
        <v>141</v>
      </c>
      <c r="F69" s="10">
        <v>72348.44</v>
      </c>
      <c r="G69" s="2">
        <f t="shared" si="1"/>
        <v>94.57312418300654</v>
      </c>
    </row>
    <row r="70" spans="1:7" ht="12.75">
      <c r="A70" s="24"/>
      <c r="B70" s="24"/>
      <c r="C70" s="24" t="s">
        <v>32</v>
      </c>
      <c r="D70" s="25" t="s">
        <v>33</v>
      </c>
      <c r="E70" s="26" t="s">
        <v>142</v>
      </c>
      <c r="F70" s="10">
        <v>1403.55</v>
      </c>
      <c r="G70" s="2">
        <f t="shared" si="1"/>
        <v>41.28088235294118</v>
      </c>
    </row>
    <row r="71" spans="1:7" ht="12.75">
      <c r="A71" s="24"/>
      <c r="B71" s="24"/>
      <c r="C71" s="24" t="s">
        <v>35</v>
      </c>
      <c r="D71" s="25" t="s">
        <v>36</v>
      </c>
      <c r="E71" s="26" t="s">
        <v>143</v>
      </c>
      <c r="F71" s="10">
        <v>3029.4</v>
      </c>
      <c r="G71" s="2">
        <f t="shared" si="1"/>
        <v>68.85</v>
      </c>
    </row>
    <row r="72" spans="1:7" ht="15">
      <c r="A72" s="19"/>
      <c r="B72" s="20" t="s">
        <v>144</v>
      </c>
      <c r="C72" s="21"/>
      <c r="D72" s="22" t="s">
        <v>145</v>
      </c>
      <c r="E72" s="23" t="s">
        <v>146</v>
      </c>
      <c r="F72" s="30">
        <f>SUM(F73:F91)</f>
        <v>1652614.9899999998</v>
      </c>
      <c r="G72" s="27">
        <f t="shared" si="1"/>
        <v>96.79415409845666</v>
      </c>
    </row>
    <row r="73" spans="1:7" ht="12.75">
      <c r="A73" s="24"/>
      <c r="B73" s="24"/>
      <c r="C73" s="24" t="s">
        <v>147</v>
      </c>
      <c r="D73" s="25" t="s">
        <v>148</v>
      </c>
      <c r="E73" s="26" t="s">
        <v>149</v>
      </c>
      <c r="F73" s="10">
        <v>861.1</v>
      </c>
      <c r="G73" s="2">
        <f t="shared" si="1"/>
        <v>71.75833333333334</v>
      </c>
    </row>
    <row r="74" spans="1:7" ht="12.75">
      <c r="A74" s="24"/>
      <c r="B74" s="24"/>
      <c r="C74" s="24" t="s">
        <v>23</v>
      </c>
      <c r="D74" s="25" t="s">
        <v>24</v>
      </c>
      <c r="E74" s="26" t="s">
        <v>150</v>
      </c>
      <c r="F74" s="10">
        <v>949467.14</v>
      </c>
      <c r="G74" s="2">
        <f t="shared" si="1"/>
        <v>99.21286729362592</v>
      </c>
    </row>
    <row r="75" spans="1:7" ht="12.75">
      <c r="A75" s="24"/>
      <c r="B75" s="24"/>
      <c r="C75" s="24" t="s">
        <v>151</v>
      </c>
      <c r="D75" s="25" t="s">
        <v>152</v>
      </c>
      <c r="E75" s="26" t="s">
        <v>153</v>
      </c>
      <c r="F75" s="10">
        <v>79537.05</v>
      </c>
      <c r="G75" s="2">
        <f t="shared" si="1"/>
        <v>98.43694306930693</v>
      </c>
    </row>
    <row r="76" spans="1:7" ht="12.75">
      <c r="A76" s="24"/>
      <c r="B76" s="24"/>
      <c r="C76" s="24" t="s">
        <v>26</v>
      </c>
      <c r="D76" s="25" t="s">
        <v>27</v>
      </c>
      <c r="E76" s="26" t="s">
        <v>154</v>
      </c>
      <c r="F76" s="10">
        <v>169291.62</v>
      </c>
      <c r="G76" s="2">
        <f t="shared" si="1"/>
        <v>95.64498305084746</v>
      </c>
    </row>
    <row r="77" spans="1:7" ht="12.75">
      <c r="A77" s="24"/>
      <c r="B77" s="24"/>
      <c r="C77" s="24" t="s">
        <v>29</v>
      </c>
      <c r="D77" s="25" t="s">
        <v>30</v>
      </c>
      <c r="E77" s="26" t="s">
        <v>155</v>
      </c>
      <c r="F77" s="10">
        <v>15691.15</v>
      </c>
      <c r="G77" s="2">
        <f t="shared" si="1"/>
        <v>87.17305555555555</v>
      </c>
    </row>
    <row r="78" spans="1:7" ht="12.75">
      <c r="A78" s="24"/>
      <c r="B78" s="24"/>
      <c r="C78" s="24" t="s">
        <v>111</v>
      </c>
      <c r="D78" s="25" t="s">
        <v>112</v>
      </c>
      <c r="E78" s="26" t="s">
        <v>156</v>
      </c>
      <c r="F78" s="10">
        <v>2790</v>
      </c>
      <c r="G78" s="2">
        <f t="shared" si="1"/>
        <v>59.361702127659576</v>
      </c>
    </row>
    <row r="79" spans="1:7" ht="12.75">
      <c r="A79" s="24"/>
      <c r="B79" s="24"/>
      <c r="C79" s="24" t="s">
        <v>32</v>
      </c>
      <c r="D79" s="25" t="s">
        <v>33</v>
      </c>
      <c r="E79" s="26" t="s">
        <v>157</v>
      </c>
      <c r="F79" s="10">
        <v>37259.04</v>
      </c>
      <c r="G79" s="2">
        <f t="shared" si="1"/>
        <v>91.32117647058824</v>
      </c>
    </row>
    <row r="80" spans="1:7" ht="12.75">
      <c r="A80" s="24"/>
      <c r="B80" s="24"/>
      <c r="C80" s="24" t="s">
        <v>158</v>
      </c>
      <c r="D80" s="25" t="s">
        <v>159</v>
      </c>
      <c r="E80" s="26" t="s">
        <v>160</v>
      </c>
      <c r="F80" s="10">
        <v>30469.48</v>
      </c>
      <c r="G80" s="2">
        <f t="shared" si="1"/>
        <v>85.4683870967742</v>
      </c>
    </row>
    <row r="81" spans="1:7" ht="12.75">
      <c r="A81" s="24"/>
      <c r="B81" s="24"/>
      <c r="C81" s="24" t="s">
        <v>161</v>
      </c>
      <c r="D81" s="25" t="s">
        <v>162</v>
      </c>
      <c r="E81" s="26" t="s">
        <v>163</v>
      </c>
      <c r="F81" s="10">
        <v>1289</v>
      </c>
      <c r="G81" s="2">
        <f t="shared" si="1"/>
        <v>85.93333333333334</v>
      </c>
    </row>
    <row r="82" spans="1:7" ht="12.75">
      <c r="A82" s="24"/>
      <c r="B82" s="24"/>
      <c r="C82" s="24" t="s">
        <v>35</v>
      </c>
      <c r="D82" s="25" t="s">
        <v>36</v>
      </c>
      <c r="E82" s="26" t="s">
        <v>164</v>
      </c>
      <c r="F82" s="10">
        <v>273305.72</v>
      </c>
      <c r="G82" s="2">
        <f t="shared" si="1"/>
        <v>95.19530477185648</v>
      </c>
    </row>
    <row r="83" spans="1:7" ht="12.75">
      <c r="A83" s="24"/>
      <c r="B83" s="24"/>
      <c r="C83" s="24" t="s">
        <v>165</v>
      </c>
      <c r="D83" s="25" t="s">
        <v>166</v>
      </c>
      <c r="E83" s="26" t="s">
        <v>167</v>
      </c>
      <c r="F83" s="10">
        <v>7831.45</v>
      </c>
      <c r="G83" s="2">
        <f t="shared" si="1"/>
        <v>73.8816037735849</v>
      </c>
    </row>
    <row r="84" spans="1:7" ht="22.5">
      <c r="A84" s="24"/>
      <c r="B84" s="24"/>
      <c r="C84" s="24" t="s">
        <v>168</v>
      </c>
      <c r="D84" s="25" t="s">
        <v>169</v>
      </c>
      <c r="E84" s="26" t="s">
        <v>170</v>
      </c>
      <c r="F84" s="10">
        <v>3702.33</v>
      </c>
      <c r="G84" s="2">
        <f t="shared" si="1"/>
        <v>77.131875</v>
      </c>
    </row>
    <row r="85" spans="1:7" ht="33.75">
      <c r="A85" s="24"/>
      <c r="B85" s="24"/>
      <c r="C85" s="24" t="s">
        <v>171</v>
      </c>
      <c r="D85" s="25" t="s">
        <v>172</v>
      </c>
      <c r="E85" s="26" t="s">
        <v>173</v>
      </c>
      <c r="F85" s="10">
        <v>6835.66</v>
      </c>
      <c r="G85" s="2">
        <f t="shared" si="1"/>
        <v>72.71978723404256</v>
      </c>
    </row>
    <row r="86" spans="1:7" ht="12.75">
      <c r="A86" s="24"/>
      <c r="B86" s="24"/>
      <c r="C86" s="24" t="s">
        <v>133</v>
      </c>
      <c r="D86" s="25" t="s">
        <v>134</v>
      </c>
      <c r="E86" s="26" t="s">
        <v>174</v>
      </c>
      <c r="F86" s="10">
        <v>11166.99</v>
      </c>
      <c r="G86" s="2">
        <f t="shared" si="1"/>
        <v>90.78853658536585</v>
      </c>
    </row>
    <row r="87" spans="1:7" ht="12.75">
      <c r="A87" s="24"/>
      <c r="B87" s="24"/>
      <c r="C87" s="24" t="s">
        <v>175</v>
      </c>
      <c r="D87" s="25" t="s">
        <v>176</v>
      </c>
      <c r="E87" s="26" t="s">
        <v>177</v>
      </c>
      <c r="F87" s="10">
        <v>205.63</v>
      </c>
      <c r="G87" s="2">
        <f t="shared" si="1"/>
        <v>12.851875</v>
      </c>
    </row>
    <row r="88" spans="1:7" ht="12.75">
      <c r="A88" s="24"/>
      <c r="B88" s="24"/>
      <c r="C88" s="24" t="s">
        <v>178</v>
      </c>
      <c r="D88" s="25" t="s">
        <v>179</v>
      </c>
      <c r="E88" s="26" t="s">
        <v>180</v>
      </c>
      <c r="F88" s="10">
        <v>22972.53</v>
      </c>
      <c r="G88" s="2">
        <f t="shared" si="1"/>
        <v>99.88056521739131</v>
      </c>
    </row>
    <row r="89" spans="1:7" ht="12.75">
      <c r="A89" s="24"/>
      <c r="B89" s="24"/>
      <c r="C89" s="24" t="s">
        <v>95</v>
      </c>
      <c r="D89" s="25" t="s">
        <v>96</v>
      </c>
      <c r="E89" s="26" t="s">
        <v>181</v>
      </c>
      <c r="F89" s="10">
        <v>6825.4</v>
      </c>
      <c r="G89" s="2">
        <f t="shared" si="1"/>
        <v>95.46013986013986</v>
      </c>
    </row>
    <row r="90" spans="1:7" ht="22.5">
      <c r="A90" s="24"/>
      <c r="B90" s="24"/>
      <c r="C90" s="24" t="s">
        <v>182</v>
      </c>
      <c r="D90" s="25" t="s">
        <v>183</v>
      </c>
      <c r="E90" s="26" t="s">
        <v>184</v>
      </c>
      <c r="F90" s="10">
        <v>2080</v>
      </c>
      <c r="G90" s="2">
        <f t="shared" si="1"/>
        <v>71.72413793103448</v>
      </c>
    </row>
    <row r="91" spans="1:7" ht="12.75">
      <c r="A91" s="24"/>
      <c r="B91" s="24"/>
      <c r="C91" s="24" t="s">
        <v>101</v>
      </c>
      <c r="D91" s="25" t="s">
        <v>102</v>
      </c>
      <c r="E91" s="26" t="s">
        <v>185</v>
      </c>
      <c r="F91" s="10">
        <v>31033.7</v>
      </c>
      <c r="G91" s="2">
        <f t="shared" si="1"/>
        <v>97.4370486656201</v>
      </c>
    </row>
    <row r="92" spans="1:7" ht="15">
      <c r="A92" s="19"/>
      <c r="B92" s="20" t="s">
        <v>186</v>
      </c>
      <c r="C92" s="21"/>
      <c r="D92" s="22" t="s">
        <v>187</v>
      </c>
      <c r="E92" s="23" t="s">
        <v>188</v>
      </c>
      <c r="F92" s="30">
        <f>SUM(F93:F95)</f>
        <v>53728.329999999994</v>
      </c>
      <c r="G92" s="27">
        <f t="shared" si="1"/>
        <v>58.808180644031424</v>
      </c>
    </row>
    <row r="93" spans="1:7" ht="12.75">
      <c r="A93" s="24"/>
      <c r="B93" s="24"/>
      <c r="C93" s="24" t="s">
        <v>111</v>
      </c>
      <c r="D93" s="25" t="s">
        <v>705</v>
      </c>
      <c r="E93" s="26" t="s">
        <v>189</v>
      </c>
      <c r="F93" s="10">
        <v>500</v>
      </c>
      <c r="G93" s="2">
        <f t="shared" si="1"/>
        <v>100</v>
      </c>
    </row>
    <row r="94" spans="1:7" ht="22.5">
      <c r="A94" s="24"/>
      <c r="B94" s="24"/>
      <c r="C94" s="24" t="s">
        <v>32</v>
      </c>
      <c r="D94" s="25" t="s">
        <v>706</v>
      </c>
      <c r="E94" s="26" t="s">
        <v>190</v>
      </c>
      <c r="F94" s="10">
        <v>4823.56</v>
      </c>
      <c r="G94" s="2">
        <f t="shared" si="1"/>
        <v>46.51007617394659</v>
      </c>
    </row>
    <row r="95" spans="1:7" ht="12.75">
      <c r="A95" s="24"/>
      <c r="B95" s="24"/>
      <c r="C95" s="24" t="s">
        <v>35</v>
      </c>
      <c r="D95" s="25" t="s">
        <v>707</v>
      </c>
      <c r="E95" s="26" t="s">
        <v>191</v>
      </c>
      <c r="F95" s="10">
        <v>48404.77</v>
      </c>
      <c r="G95" s="2">
        <f t="shared" si="1"/>
        <v>60.13687244536656</v>
      </c>
    </row>
    <row r="96" spans="1:7" ht="15">
      <c r="A96" s="19"/>
      <c r="B96" s="20" t="s">
        <v>192</v>
      </c>
      <c r="C96" s="21"/>
      <c r="D96" s="22" t="s">
        <v>21</v>
      </c>
      <c r="E96" s="23" t="s">
        <v>193</v>
      </c>
      <c r="F96" s="30">
        <f>SUM(F97:F104)</f>
        <v>96276.84</v>
      </c>
      <c r="G96" s="27">
        <f t="shared" si="1"/>
        <v>91.62503687771824</v>
      </c>
    </row>
    <row r="97" spans="1:7" ht="12.75">
      <c r="A97" s="24"/>
      <c r="B97" s="24"/>
      <c r="C97" s="24" t="s">
        <v>139</v>
      </c>
      <c r="D97" s="25" t="s">
        <v>140</v>
      </c>
      <c r="E97" s="26" t="s">
        <v>155</v>
      </c>
      <c r="F97" s="10">
        <v>17080</v>
      </c>
      <c r="G97" s="2">
        <f t="shared" si="1"/>
        <v>94.88888888888889</v>
      </c>
    </row>
    <row r="98" spans="1:7" ht="12.75">
      <c r="A98" s="24"/>
      <c r="B98" s="24"/>
      <c r="C98" s="24" t="s">
        <v>194</v>
      </c>
      <c r="D98" s="25" t="s">
        <v>195</v>
      </c>
      <c r="E98" s="26" t="s">
        <v>196</v>
      </c>
      <c r="F98" s="10">
        <v>16825.95</v>
      </c>
      <c r="G98" s="2">
        <f t="shared" si="1"/>
        <v>85.41091370558375</v>
      </c>
    </row>
    <row r="99" spans="1:7" ht="22.5">
      <c r="A99" s="24"/>
      <c r="B99" s="24"/>
      <c r="C99" s="24" t="s">
        <v>32</v>
      </c>
      <c r="D99" s="25" t="s">
        <v>708</v>
      </c>
      <c r="E99" s="26" t="s">
        <v>197</v>
      </c>
      <c r="F99" s="10">
        <v>15315.52</v>
      </c>
      <c r="G99" s="2">
        <f t="shared" si="1"/>
        <v>95.26354419356845</v>
      </c>
    </row>
    <row r="100" spans="1:7" ht="12.75">
      <c r="A100" s="24"/>
      <c r="B100" s="24"/>
      <c r="C100" s="24" t="s">
        <v>158</v>
      </c>
      <c r="D100" s="25" t="s">
        <v>709</v>
      </c>
      <c r="E100" s="26" t="s">
        <v>189</v>
      </c>
      <c r="F100" s="10">
        <v>500</v>
      </c>
      <c r="G100" s="2">
        <f t="shared" si="1"/>
        <v>100</v>
      </c>
    </row>
    <row r="101" spans="1:7" ht="12.75">
      <c r="A101" s="24"/>
      <c r="B101" s="24"/>
      <c r="C101" s="24" t="s">
        <v>35</v>
      </c>
      <c r="D101" s="25" t="s">
        <v>36</v>
      </c>
      <c r="E101" s="26" t="s">
        <v>189</v>
      </c>
      <c r="F101" s="10"/>
      <c r="G101" s="2">
        <f t="shared" si="1"/>
        <v>0</v>
      </c>
    </row>
    <row r="102" spans="1:7" ht="22.5">
      <c r="A102" s="24"/>
      <c r="B102" s="24"/>
      <c r="C102" s="24" t="s">
        <v>168</v>
      </c>
      <c r="D102" s="25" t="s">
        <v>169</v>
      </c>
      <c r="E102" s="26" t="s">
        <v>198</v>
      </c>
      <c r="F102" s="10">
        <v>6503.22</v>
      </c>
      <c r="G102" s="2">
        <f t="shared" si="1"/>
        <v>83.37461538461538</v>
      </c>
    </row>
    <row r="103" spans="1:7" ht="12.75">
      <c r="A103" s="24"/>
      <c r="B103" s="24"/>
      <c r="C103" s="24" t="s">
        <v>8</v>
      </c>
      <c r="D103" s="25" t="s">
        <v>9</v>
      </c>
      <c r="E103" s="26" t="s">
        <v>199</v>
      </c>
      <c r="F103" s="10">
        <v>35552.15</v>
      </c>
      <c r="G103" s="2">
        <f t="shared" si="1"/>
        <v>93.55828947368421</v>
      </c>
    </row>
    <row r="104" spans="1:7" ht="22.5">
      <c r="A104" s="24"/>
      <c r="B104" s="24"/>
      <c r="C104" s="24" t="s">
        <v>101</v>
      </c>
      <c r="D104" s="25" t="s">
        <v>710</v>
      </c>
      <c r="E104" s="26" t="s">
        <v>200</v>
      </c>
      <c r="F104" s="10">
        <v>4500</v>
      </c>
      <c r="G104" s="2">
        <f t="shared" si="1"/>
        <v>100</v>
      </c>
    </row>
    <row r="105" spans="1:7" ht="22.5">
      <c r="A105" s="16" t="s">
        <v>201</v>
      </c>
      <c r="B105" s="16"/>
      <c r="C105" s="16"/>
      <c r="D105" s="17" t="s">
        <v>202</v>
      </c>
      <c r="E105" s="18" t="s">
        <v>203</v>
      </c>
      <c r="F105" s="13">
        <f>F106+F112</f>
        <v>4115.39</v>
      </c>
      <c r="G105" s="3">
        <f t="shared" si="1"/>
        <v>77.21181988742966</v>
      </c>
    </row>
    <row r="106" spans="1:7" ht="22.5">
      <c r="A106" s="19"/>
      <c r="B106" s="20" t="s">
        <v>204</v>
      </c>
      <c r="C106" s="21"/>
      <c r="D106" s="22" t="s">
        <v>205</v>
      </c>
      <c r="E106" s="23" t="s">
        <v>206</v>
      </c>
      <c r="F106" s="30">
        <f>SUM(F107:F111)</f>
        <v>1008</v>
      </c>
      <c r="G106" s="27">
        <f t="shared" si="1"/>
        <v>100</v>
      </c>
    </row>
    <row r="107" spans="1:7" ht="12.75">
      <c r="A107" s="24"/>
      <c r="B107" s="24"/>
      <c r="C107" s="24" t="s">
        <v>23</v>
      </c>
      <c r="D107" s="25" t="s">
        <v>24</v>
      </c>
      <c r="E107" s="26" t="s">
        <v>207</v>
      </c>
      <c r="F107" s="10">
        <v>609</v>
      </c>
      <c r="G107" s="2">
        <f t="shared" si="1"/>
        <v>100</v>
      </c>
    </row>
    <row r="108" spans="1:7" ht="12.75">
      <c r="A108" s="24"/>
      <c r="B108" s="24"/>
      <c r="C108" s="24" t="s">
        <v>26</v>
      </c>
      <c r="D108" s="25" t="s">
        <v>27</v>
      </c>
      <c r="E108" s="26" t="s">
        <v>208</v>
      </c>
      <c r="F108" s="10">
        <v>103</v>
      </c>
      <c r="G108" s="2">
        <f t="shared" si="1"/>
        <v>100</v>
      </c>
    </row>
    <row r="109" spans="1:7" ht="12.75">
      <c r="A109" s="24"/>
      <c r="B109" s="24"/>
      <c r="C109" s="24" t="s">
        <v>29</v>
      </c>
      <c r="D109" s="25" t="s">
        <v>30</v>
      </c>
      <c r="E109" s="26" t="s">
        <v>209</v>
      </c>
      <c r="F109" s="10">
        <v>14</v>
      </c>
      <c r="G109" s="2">
        <f t="shared" si="1"/>
        <v>100</v>
      </c>
    </row>
    <row r="110" spans="1:7" ht="12.75">
      <c r="A110" s="24"/>
      <c r="B110" s="24"/>
      <c r="C110" s="24" t="s">
        <v>32</v>
      </c>
      <c r="D110" s="25" t="s">
        <v>33</v>
      </c>
      <c r="E110" s="26" t="s">
        <v>210</v>
      </c>
      <c r="F110" s="10">
        <v>30</v>
      </c>
      <c r="G110" s="2">
        <f t="shared" si="1"/>
        <v>100</v>
      </c>
    </row>
    <row r="111" spans="1:7" ht="12.75">
      <c r="A111" s="24"/>
      <c r="B111" s="24"/>
      <c r="C111" s="24" t="s">
        <v>35</v>
      </c>
      <c r="D111" s="25" t="s">
        <v>36</v>
      </c>
      <c r="E111" s="26" t="s">
        <v>211</v>
      </c>
      <c r="F111" s="10">
        <v>252</v>
      </c>
      <c r="G111" s="2">
        <f t="shared" si="1"/>
        <v>100</v>
      </c>
    </row>
    <row r="112" spans="1:7" ht="45">
      <c r="A112" s="19"/>
      <c r="B112" s="20" t="s">
        <v>212</v>
      </c>
      <c r="C112" s="21"/>
      <c r="D112" s="22" t="s">
        <v>213</v>
      </c>
      <c r="E112" s="23" t="s">
        <v>214</v>
      </c>
      <c r="F112" s="30">
        <f>SUM(F113:F118)</f>
        <v>3107.3900000000003</v>
      </c>
      <c r="G112" s="27">
        <f t="shared" si="1"/>
        <v>71.8970384081444</v>
      </c>
    </row>
    <row r="113" spans="1:7" ht="12.75">
      <c r="A113" s="24"/>
      <c r="B113" s="24"/>
      <c r="C113" s="24" t="s">
        <v>139</v>
      </c>
      <c r="D113" s="25" t="s">
        <v>140</v>
      </c>
      <c r="E113" s="26" t="s">
        <v>215</v>
      </c>
      <c r="F113" s="10">
        <v>2410.52</v>
      </c>
      <c r="G113" s="2">
        <f t="shared" si="1"/>
        <v>97.98861788617886</v>
      </c>
    </row>
    <row r="114" spans="1:7" ht="12.75">
      <c r="A114" s="24"/>
      <c r="B114" s="24"/>
      <c r="C114" s="24" t="s">
        <v>26</v>
      </c>
      <c r="D114" s="25" t="s">
        <v>27</v>
      </c>
      <c r="E114" s="26" t="s">
        <v>216</v>
      </c>
      <c r="F114" s="10">
        <v>73.36</v>
      </c>
      <c r="G114" s="2">
        <f t="shared" si="1"/>
        <v>99.13513513513513</v>
      </c>
    </row>
    <row r="115" spans="1:7" ht="12.75">
      <c r="A115" s="24"/>
      <c r="B115" s="24"/>
      <c r="C115" s="24" t="s">
        <v>29</v>
      </c>
      <c r="D115" s="25" t="s">
        <v>30</v>
      </c>
      <c r="E115" s="26" t="s">
        <v>217</v>
      </c>
      <c r="F115" s="10">
        <v>10.51</v>
      </c>
      <c r="G115" s="2">
        <f t="shared" si="1"/>
        <v>95.54545454545455</v>
      </c>
    </row>
    <row r="116" spans="1:7" ht="12.75">
      <c r="A116" s="24"/>
      <c r="B116" s="24"/>
      <c r="C116" s="24" t="s">
        <v>111</v>
      </c>
      <c r="D116" s="25" t="s">
        <v>112</v>
      </c>
      <c r="E116" s="26" t="s">
        <v>218</v>
      </c>
      <c r="F116" s="10">
        <v>429</v>
      </c>
      <c r="G116" s="2">
        <f t="shared" si="1"/>
        <v>100</v>
      </c>
    </row>
    <row r="117" spans="1:7" ht="12.75">
      <c r="A117" s="24"/>
      <c r="B117" s="24"/>
      <c r="C117" s="24" t="s">
        <v>32</v>
      </c>
      <c r="D117" s="25" t="s">
        <v>33</v>
      </c>
      <c r="E117" s="26" t="s">
        <v>219</v>
      </c>
      <c r="F117" s="10"/>
      <c r="G117" s="2">
        <f t="shared" si="1"/>
        <v>0</v>
      </c>
    </row>
    <row r="118" spans="1:7" ht="12.75">
      <c r="A118" s="24"/>
      <c r="B118" s="24"/>
      <c r="C118" s="24" t="s">
        <v>35</v>
      </c>
      <c r="D118" s="25" t="s">
        <v>36</v>
      </c>
      <c r="E118" s="26" t="s">
        <v>220</v>
      </c>
      <c r="F118" s="10">
        <v>184</v>
      </c>
      <c r="G118" s="2">
        <f t="shared" si="1"/>
        <v>100</v>
      </c>
    </row>
    <row r="119" spans="1:7" ht="22.5">
      <c r="A119" s="16" t="s">
        <v>221</v>
      </c>
      <c r="B119" s="16"/>
      <c r="C119" s="16"/>
      <c r="D119" s="17" t="s">
        <v>222</v>
      </c>
      <c r="E119" s="18" t="s">
        <v>223</v>
      </c>
      <c r="F119" s="13">
        <f>F120+F130</f>
        <v>206253.18000000002</v>
      </c>
      <c r="G119" s="3">
        <f t="shared" si="1"/>
        <v>74.49862924635642</v>
      </c>
    </row>
    <row r="120" spans="1:7" ht="15">
      <c r="A120" s="19"/>
      <c r="B120" s="20" t="s">
        <v>224</v>
      </c>
      <c r="C120" s="21"/>
      <c r="D120" s="22" t="s">
        <v>225</v>
      </c>
      <c r="E120" s="23" t="s">
        <v>226</v>
      </c>
      <c r="F120" s="30">
        <f>SUM(F121:F129)</f>
        <v>205675.98</v>
      </c>
      <c r="G120" s="27">
        <f t="shared" si="1"/>
        <v>92.11695785951979</v>
      </c>
    </row>
    <row r="121" spans="1:7" ht="12.75">
      <c r="A121" s="24"/>
      <c r="B121" s="24"/>
      <c r="C121" s="24" t="s">
        <v>139</v>
      </c>
      <c r="D121" s="25" t="s">
        <v>140</v>
      </c>
      <c r="E121" s="26" t="s">
        <v>227</v>
      </c>
      <c r="F121" s="10">
        <v>29367.92</v>
      </c>
      <c r="G121" s="2">
        <f t="shared" si="1"/>
        <v>99.8908843537415</v>
      </c>
    </row>
    <row r="122" spans="1:7" ht="12.75">
      <c r="A122" s="24"/>
      <c r="B122" s="24"/>
      <c r="C122" s="24" t="s">
        <v>111</v>
      </c>
      <c r="D122" s="25" t="s">
        <v>112</v>
      </c>
      <c r="E122" s="26" t="s">
        <v>228</v>
      </c>
      <c r="F122" s="10">
        <v>19928</v>
      </c>
      <c r="G122" s="2">
        <f t="shared" si="1"/>
        <v>99.64</v>
      </c>
    </row>
    <row r="123" spans="1:7" ht="22.5">
      <c r="A123" s="24"/>
      <c r="B123" s="24"/>
      <c r="C123" s="24" t="s">
        <v>32</v>
      </c>
      <c r="D123" s="25" t="s">
        <v>711</v>
      </c>
      <c r="E123" s="26" t="s">
        <v>229</v>
      </c>
      <c r="F123" s="10">
        <v>45426.11</v>
      </c>
      <c r="G123" s="2">
        <f t="shared" si="1"/>
        <v>88.06752486380644</v>
      </c>
    </row>
    <row r="124" spans="1:7" ht="12.75">
      <c r="A124" s="24"/>
      <c r="B124" s="24"/>
      <c r="C124" s="24" t="s">
        <v>158</v>
      </c>
      <c r="D124" s="25" t="s">
        <v>159</v>
      </c>
      <c r="E124" s="26" t="s">
        <v>230</v>
      </c>
      <c r="F124" s="10">
        <v>23764.33</v>
      </c>
      <c r="G124" s="2">
        <f t="shared" si="1"/>
        <v>74.73059748427673</v>
      </c>
    </row>
    <row r="125" spans="1:7" ht="12.75">
      <c r="A125" s="24"/>
      <c r="B125" s="24"/>
      <c r="C125" s="24" t="s">
        <v>59</v>
      </c>
      <c r="D125" s="25" t="s">
        <v>712</v>
      </c>
      <c r="E125" s="26" t="s">
        <v>231</v>
      </c>
      <c r="F125" s="10">
        <v>13894.94</v>
      </c>
      <c r="G125" s="2">
        <f t="shared" si="1"/>
        <v>99.96359712230216</v>
      </c>
    </row>
    <row r="126" spans="1:7" ht="12.75">
      <c r="A126" s="24"/>
      <c r="B126" s="24"/>
      <c r="C126" s="24" t="s">
        <v>35</v>
      </c>
      <c r="D126" s="25" t="s">
        <v>36</v>
      </c>
      <c r="E126" s="26" t="s">
        <v>232</v>
      </c>
      <c r="F126" s="10">
        <v>13034.85</v>
      </c>
      <c r="G126" s="2">
        <f t="shared" si="1"/>
        <v>80.46203703703704</v>
      </c>
    </row>
    <row r="127" spans="1:7" ht="22.5">
      <c r="A127" s="24"/>
      <c r="B127" s="24"/>
      <c r="C127" s="24" t="s">
        <v>168</v>
      </c>
      <c r="D127" s="25" t="s">
        <v>169</v>
      </c>
      <c r="E127" s="26" t="s">
        <v>233</v>
      </c>
      <c r="F127" s="10">
        <v>1104.04</v>
      </c>
      <c r="G127" s="2">
        <f t="shared" si="1"/>
        <v>96.00347826086957</v>
      </c>
    </row>
    <row r="128" spans="1:7" ht="12.75">
      <c r="A128" s="24"/>
      <c r="B128" s="24"/>
      <c r="C128" s="24" t="s">
        <v>8</v>
      </c>
      <c r="D128" s="25" t="s">
        <v>9</v>
      </c>
      <c r="E128" s="26" t="s">
        <v>234</v>
      </c>
      <c r="F128" s="10">
        <v>23328.56</v>
      </c>
      <c r="G128" s="2">
        <f t="shared" si="1"/>
        <v>99.89962315861597</v>
      </c>
    </row>
    <row r="129" spans="1:7" ht="22.5">
      <c r="A129" s="24"/>
      <c r="B129" s="24"/>
      <c r="C129" s="24" t="s">
        <v>101</v>
      </c>
      <c r="D129" s="25" t="s">
        <v>713</v>
      </c>
      <c r="E129" s="26" t="s">
        <v>235</v>
      </c>
      <c r="F129" s="10">
        <v>35827.23</v>
      </c>
      <c r="G129" s="2">
        <f t="shared" si="1"/>
        <v>99.81398005237645</v>
      </c>
    </row>
    <row r="130" spans="1:7" ht="15">
      <c r="A130" s="19"/>
      <c r="B130" s="20" t="s">
        <v>236</v>
      </c>
      <c r="C130" s="21"/>
      <c r="D130" s="22" t="s">
        <v>237</v>
      </c>
      <c r="E130" s="23" t="s">
        <v>238</v>
      </c>
      <c r="F130" s="30">
        <f>SUM(F131:F132)</f>
        <v>577.2</v>
      </c>
      <c r="G130" s="27">
        <f t="shared" si="1"/>
        <v>1.0773078502370377</v>
      </c>
    </row>
    <row r="131" spans="1:7" ht="22.5">
      <c r="A131" s="24"/>
      <c r="B131" s="24"/>
      <c r="C131" s="24" t="s">
        <v>168</v>
      </c>
      <c r="D131" s="25" t="s">
        <v>169</v>
      </c>
      <c r="E131" s="26" t="s">
        <v>239</v>
      </c>
      <c r="F131" s="10">
        <v>577.2</v>
      </c>
      <c r="G131" s="2">
        <f t="shared" si="1"/>
        <v>99.86159169550174</v>
      </c>
    </row>
    <row r="132" spans="1:7" ht="12.75">
      <c r="A132" s="24"/>
      <c r="B132" s="24"/>
      <c r="C132" s="24" t="s">
        <v>240</v>
      </c>
      <c r="D132" s="25" t="s">
        <v>241</v>
      </c>
      <c r="E132" s="26" t="s">
        <v>242</v>
      </c>
      <c r="F132" s="10"/>
      <c r="G132" s="2">
        <f aca="true" t="shared" si="2" ref="G132:G195">F132*100/E132</f>
        <v>0</v>
      </c>
    </row>
    <row r="133" spans="1:7" ht="12.75">
      <c r="A133" s="16" t="s">
        <v>243</v>
      </c>
      <c r="B133" s="16"/>
      <c r="C133" s="16"/>
      <c r="D133" s="17" t="s">
        <v>244</v>
      </c>
      <c r="E133" s="18" t="s">
        <v>245</v>
      </c>
      <c r="F133" s="13">
        <f>F134</f>
        <v>296615.41</v>
      </c>
      <c r="G133" s="3">
        <f t="shared" si="2"/>
        <v>88.37703091247671</v>
      </c>
    </row>
    <row r="134" spans="1:7" ht="22.5">
      <c r="A134" s="19"/>
      <c r="B134" s="20" t="s">
        <v>246</v>
      </c>
      <c r="C134" s="21"/>
      <c r="D134" s="22" t="s">
        <v>247</v>
      </c>
      <c r="E134" s="23" t="s">
        <v>245</v>
      </c>
      <c r="F134" s="30">
        <f>SUM(F135:F136)</f>
        <v>296615.41</v>
      </c>
      <c r="G134" s="27">
        <f t="shared" si="2"/>
        <v>88.37703091247671</v>
      </c>
    </row>
    <row r="135" spans="1:7" ht="22.5">
      <c r="A135" s="24"/>
      <c r="B135" s="24"/>
      <c r="C135" s="24" t="s">
        <v>248</v>
      </c>
      <c r="D135" s="25" t="s">
        <v>249</v>
      </c>
      <c r="E135" s="26" t="s">
        <v>91</v>
      </c>
      <c r="F135" s="10">
        <v>2000</v>
      </c>
      <c r="G135" s="2">
        <f t="shared" si="2"/>
        <v>100</v>
      </c>
    </row>
    <row r="136" spans="1:7" ht="33.75">
      <c r="A136" s="24"/>
      <c r="B136" s="24"/>
      <c r="C136" s="24" t="s">
        <v>250</v>
      </c>
      <c r="D136" s="25" t="s">
        <v>251</v>
      </c>
      <c r="E136" s="26" t="s">
        <v>252</v>
      </c>
      <c r="F136" s="10">
        <v>294615.41</v>
      </c>
      <c r="G136" s="2">
        <f t="shared" si="2"/>
        <v>88.30735406519294</v>
      </c>
    </row>
    <row r="137" spans="1:7" ht="12.75">
      <c r="A137" s="16" t="s">
        <v>253</v>
      </c>
      <c r="B137" s="16"/>
      <c r="C137" s="16"/>
      <c r="D137" s="17" t="s">
        <v>254</v>
      </c>
      <c r="E137" s="18" t="s">
        <v>255</v>
      </c>
      <c r="F137" s="13">
        <f>F138</f>
        <v>0</v>
      </c>
      <c r="G137" s="3">
        <f t="shared" si="2"/>
        <v>0</v>
      </c>
    </row>
    <row r="138" spans="1:7" ht="15">
      <c r="A138" s="19"/>
      <c r="B138" s="20" t="s">
        <v>256</v>
      </c>
      <c r="C138" s="21"/>
      <c r="D138" s="22" t="s">
        <v>257</v>
      </c>
      <c r="E138" s="23" t="s">
        <v>255</v>
      </c>
      <c r="F138" s="30">
        <f>F139</f>
        <v>0</v>
      </c>
      <c r="G138" s="27">
        <f t="shared" si="2"/>
        <v>0</v>
      </c>
    </row>
    <row r="139" spans="1:7" ht="12.75">
      <c r="A139" s="24"/>
      <c r="B139" s="24"/>
      <c r="C139" s="24" t="s">
        <v>240</v>
      </c>
      <c r="D139" s="25" t="s">
        <v>241</v>
      </c>
      <c r="E139" s="26" t="s">
        <v>255</v>
      </c>
      <c r="F139" s="10"/>
      <c r="G139" s="2">
        <f t="shared" si="2"/>
        <v>0</v>
      </c>
    </row>
    <row r="140" spans="1:7" ht="12.75">
      <c r="A140" s="16" t="s">
        <v>258</v>
      </c>
      <c r="B140" s="16"/>
      <c r="C140" s="16"/>
      <c r="D140" s="17" t="s">
        <v>259</v>
      </c>
      <c r="E140" s="18" t="s">
        <v>260</v>
      </c>
      <c r="F140" s="13">
        <f>F141+F162+F165+F191+F212+F215+F221+F233</f>
        <v>9565089.25</v>
      </c>
      <c r="G140" s="3">
        <f t="shared" si="2"/>
        <v>97.84779066558177</v>
      </c>
    </row>
    <row r="141" spans="1:7" ht="15">
      <c r="A141" s="19"/>
      <c r="B141" s="20" t="s">
        <v>261</v>
      </c>
      <c r="C141" s="21"/>
      <c r="D141" s="22" t="s">
        <v>262</v>
      </c>
      <c r="E141" s="23" t="s">
        <v>263</v>
      </c>
      <c r="F141" s="30">
        <f>SUM(F142:F161)</f>
        <v>3948901.26</v>
      </c>
      <c r="G141" s="27">
        <f t="shared" si="2"/>
        <v>98.30343936213936</v>
      </c>
    </row>
    <row r="142" spans="1:7" ht="45">
      <c r="A142" s="24"/>
      <c r="B142" s="24"/>
      <c r="C142" s="24" t="s">
        <v>264</v>
      </c>
      <c r="D142" s="25" t="s">
        <v>265</v>
      </c>
      <c r="E142" s="26" t="s">
        <v>266</v>
      </c>
      <c r="F142" s="10">
        <v>594949.15</v>
      </c>
      <c r="G142" s="2">
        <f t="shared" si="2"/>
        <v>99.99985713085134</v>
      </c>
    </row>
    <row r="143" spans="1:7" ht="12.75">
      <c r="A143" s="24"/>
      <c r="B143" s="24"/>
      <c r="C143" s="24" t="s">
        <v>147</v>
      </c>
      <c r="D143" s="25" t="s">
        <v>148</v>
      </c>
      <c r="E143" s="26" t="s">
        <v>267</v>
      </c>
      <c r="F143" s="10">
        <v>184912.55</v>
      </c>
      <c r="G143" s="2">
        <f t="shared" si="2"/>
        <v>98.21877025060287</v>
      </c>
    </row>
    <row r="144" spans="1:7" ht="12.75">
      <c r="A144" s="24"/>
      <c r="B144" s="24"/>
      <c r="C144" s="24" t="s">
        <v>23</v>
      </c>
      <c r="D144" s="25" t="s">
        <v>24</v>
      </c>
      <c r="E144" s="26" t="s">
        <v>268</v>
      </c>
      <c r="F144" s="10">
        <v>2089719.34</v>
      </c>
      <c r="G144" s="2">
        <f t="shared" si="2"/>
        <v>99.40947313990124</v>
      </c>
    </row>
    <row r="145" spans="1:7" ht="12.75">
      <c r="A145" s="24"/>
      <c r="B145" s="24"/>
      <c r="C145" s="24" t="s">
        <v>151</v>
      </c>
      <c r="D145" s="25" t="s">
        <v>152</v>
      </c>
      <c r="E145" s="26" t="s">
        <v>269</v>
      </c>
      <c r="F145" s="10">
        <v>165097.47</v>
      </c>
      <c r="G145" s="2">
        <f t="shared" si="2"/>
        <v>99.7796895964028</v>
      </c>
    </row>
    <row r="146" spans="1:7" ht="12.75">
      <c r="A146" s="24"/>
      <c r="B146" s="24"/>
      <c r="C146" s="24" t="s">
        <v>26</v>
      </c>
      <c r="D146" s="25" t="s">
        <v>27</v>
      </c>
      <c r="E146" s="26" t="s">
        <v>270</v>
      </c>
      <c r="F146" s="10">
        <v>407143.9</v>
      </c>
      <c r="G146" s="2">
        <f t="shared" si="2"/>
        <v>98.32469975681087</v>
      </c>
    </row>
    <row r="147" spans="1:7" ht="12.75">
      <c r="A147" s="24"/>
      <c r="B147" s="24"/>
      <c r="C147" s="24" t="s">
        <v>29</v>
      </c>
      <c r="D147" s="25" t="s">
        <v>30</v>
      </c>
      <c r="E147" s="26" t="s">
        <v>271</v>
      </c>
      <c r="F147" s="10">
        <v>45192.68</v>
      </c>
      <c r="G147" s="2">
        <f t="shared" si="2"/>
        <v>90.52476814294013</v>
      </c>
    </row>
    <row r="148" spans="1:7" ht="22.5">
      <c r="A148" s="24"/>
      <c r="B148" s="24"/>
      <c r="C148" s="24" t="s">
        <v>272</v>
      </c>
      <c r="D148" s="25" t="s">
        <v>273</v>
      </c>
      <c r="E148" s="26" t="s">
        <v>274</v>
      </c>
      <c r="F148" s="10">
        <v>1899.88</v>
      </c>
      <c r="G148" s="2">
        <f t="shared" si="2"/>
        <v>66.40615169521146</v>
      </c>
    </row>
    <row r="149" spans="1:7" ht="12.75">
      <c r="A149" s="24"/>
      <c r="B149" s="24"/>
      <c r="C149" s="24" t="s">
        <v>32</v>
      </c>
      <c r="D149" s="25" t="s">
        <v>33</v>
      </c>
      <c r="E149" s="26" t="s">
        <v>275</v>
      </c>
      <c r="F149" s="10">
        <v>92411.37</v>
      </c>
      <c r="G149" s="2">
        <f t="shared" si="2"/>
        <v>78.01917313228701</v>
      </c>
    </row>
    <row r="150" spans="1:7" ht="12.75">
      <c r="A150" s="24"/>
      <c r="B150" s="24"/>
      <c r="C150" s="24" t="s">
        <v>276</v>
      </c>
      <c r="D150" s="25" t="s">
        <v>277</v>
      </c>
      <c r="E150" s="26" t="s">
        <v>278</v>
      </c>
      <c r="F150" s="10">
        <v>7630.09</v>
      </c>
      <c r="G150" s="2">
        <f t="shared" si="2"/>
        <v>96.23016773868079</v>
      </c>
    </row>
    <row r="151" spans="1:7" ht="12.75">
      <c r="A151" s="24"/>
      <c r="B151" s="24"/>
      <c r="C151" s="24" t="s">
        <v>158</v>
      </c>
      <c r="D151" s="25" t="s">
        <v>159</v>
      </c>
      <c r="E151" s="26" t="s">
        <v>279</v>
      </c>
      <c r="F151" s="10">
        <v>118035.73</v>
      </c>
      <c r="G151" s="2">
        <f t="shared" si="2"/>
        <v>94.67246025762364</v>
      </c>
    </row>
    <row r="152" spans="1:7" ht="12.75">
      <c r="A152" s="24"/>
      <c r="B152" s="24"/>
      <c r="C152" s="24" t="s">
        <v>59</v>
      </c>
      <c r="D152" s="25" t="s">
        <v>60</v>
      </c>
      <c r="E152" s="26" t="s">
        <v>280</v>
      </c>
      <c r="F152" s="10">
        <v>9875.78</v>
      </c>
      <c r="G152" s="2">
        <f t="shared" si="2"/>
        <v>94.83176493182256</v>
      </c>
    </row>
    <row r="153" spans="1:7" ht="12.75">
      <c r="A153" s="24"/>
      <c r="B153" s="24"/>
      <c r="C153" s="24" t="s">
        <v>161</v>
      </c>
      <c r="D153" s="25" t="s">
        <v>162</v>
      </c>
      <c r="E153" s="26" t="s">
        <v>281</v>
      </c>
      <c r="F153" s="10">
        <v>3247.25</v>
      </c>
      <c r="G153" s="2">
        <f t="shared" si="2"/>
        <v>87.45623485052518</v>
      </c>
    </row>
    <row r="154" spans="1:7" ht="12.75">
      <c r="A154" s="24"/>
      <c r="B154" s="24"/>
      <c r="C154" s="24" t="s">
        <v>35</v>
      </c>
      <c r="D154" s="25" t="s">
        <v>36</v>
      </c>
      <c r="E154" s="26" t="s">
        <v>282</v>
      </c>
      <c r="F154" s="10">
        <v>62174.99</v>
      </c>
      <c r="G154" s="2">
        <f t="shared" si="2"/>
        <v>95.25522429219266</v>
      </c>
    </row>
    <row r="155" spans="1:7" ht="12.75">
      <c r="A155" s="24"/>
      <c r="B155" s="24"/>
      <c r="C155" s="24" t="s">
        <v>165</v>
      </c>
      <c r="D155" s="25" t="s">
        <v>166</v>
      </c>
      <c r="E155" s="26" t="s">
        <v>283</v>
      </c>
      <c r="F155" s="10">
        <v>4338.69</v>
      </c>
      <c r="G155" s="2">
        <f t="shared" si="2"/>
        <v>94.83475409836065</v>
      </c>
    </row>
    <row r="156" spans="1:7" ht="22.5">
      <c r="A156" s="24"/>
      <c r="B156" s="24"/>
      <c r="C156" s="24" t="s">
        <v>168</v>
      </c>
      <c r="D156" s="25" t="s">
        <v>169</v>
      </c>
      <c r="E156" s="26" t="s">
        <v>284</v>
      </c>
      <c r="F156" s="10">
        <v>1401.92</v>
      </c>
      <c r="G156" s="2">
        <f t="shared" si="2"/>
        <v>79.79055207740467</v>
      </c>
    </row>
    <row r="157" spans="1:7" ht="33.75">
      <c r="A157" s="24"/>
      <c r="B157" s="24"/>
      <c r="C157" s="24" t="s">
        <v>171</v>
      </c>
      <c r="D157" s="25" t="s">
        <v>172</v>
      </c>
      <c r="E157" s="26" t="s">
        <v>285</v>
      </c>
      <c r="F157" s="10">
        <v>2483.4</v>
      </c>
      <c r="G157" s="2">
        <f t="shared" si="2"/>
        <v>89.13854989231874</v>
      </c>
    </row>
    <row r="158" spans="1:7" ht="12.75">
      <c r="A158" s="24"/>
      <c r="B158" s="24"/>
      <c r="C158" s="24" t="s">
        <v>133</v>
      </c>
      <c r="D158" s="25" t="s">
        <v>134</v>
      </c>
      <c r="E158" s="26" t="s">
        <v>286</v>
      </c>
      <c r="F158" s="10">
        <v>3270.81</v>
      </c>
      <c r="G158" s="2">
        <f t="shared" si="2"/>
        <v>76.61770906535489</v>
      </c>
    </row>
    <row r="159" spans="1:7" ht="12.75">
      <c r="A159" s="24"/>
      <c r="B159" s="24"/>
      <c r="C159" s="24" t="s">
        <v>8</v>
      </c>
      <c r="D159" s="25" t="s">
        <v>9</v>
      </c>
      <c r="E159" s="26" t="s">
        <v>287</v>
      </c>
      <c r="F159" s="10">
        <v>22258.26</v>
      </c>
      <c r="G159" s="2">
        <f t="shared" si="2"/>
        <v>99.39829410976644</v>
      </c>
    </row>
    <row r="160" spans="1:7" ht="12.75">
      <c r="A160" s="24"/>
      <c r="B160" s="24"/>
      <c r="C160" s="24" t="s">
        <v>178</v>
      </c>
      <c r="D160" s="25" t="s">
        <v>179</v>
      </c>
      <c r="E160" s="26" t="s">
        <v>288</v>
      </c>
      <c r="F160" s="10">
        <v>131968</v>
      </c>
      <c r="G160" s="2">
        <f t="shared" si="2"/>
        <v>100</v>
      </c>
    </row>
    <row r="161" spans="1:7" ht="22.5">
      <c r="A161" s="24"/>
      <c r="B161" s="24"/>
      <c r="C161" s="24" t="s">
        <v>182</v>
      </c>
      <c r="D161" s="25" t="s">
        <v>183</v>
      </c>
      <c r="E161" s="26" t="s">
        <v>289</v>
      </c>
      <c r="F161" s="10">
        <v>890</v>
      </c>
      <c r="G161" s="2">
        <f t="shared" si="2"/>
        <v>75.68027210884354</v>
      </c>
    </row>
    <row r="162" spans="1:7" ht="15">
      <c r="A162" s="19"/>
      <c r="B162" s="20" t="s">
        <v>290</v>
      </c>
      <c r="C162" s="21"/>
      <c r="D162" s="22" t="s">
        <v>291</v>
      </c>
      <c r="E162" s="23" t="s">
        <v>292</v>
      </c>
      <c r="F162" s="30">
        <f>SUM(F163:F164)</f>
        <v>74676.02</v>
      </c>
      <c r="G162" s="27">
        <f t="shared" si="2"/>
        <v>94.66561026317125</v>
      </c>
    </row>
    <row r="163" spans="1:7" ht="33.75">
      <c r="A163" s="24"/>
      <c r="B163" s="24"/>
      <c r="C163" s="24" t="s">
        <v>45</v>
      </c>
      <c r="D163" s="25" t="s">
        <v>46</v>
      </c>
      <c r="E163" s="26" t="s">
        <v>293</v>
      </c>
      <c r="F163" s="10">
        <v>6312.14</v>
      </c>
      <c r="G163" s="2">
        <f t="shared" si="2"/>
        <v>84.27423230974632</v>
      </c>
    </row>
    <row r="164" spans="1:7" ht="45">
      <c r="A164" s="24"/>
      <c r="B164" s="24"/>
      <c r="C164" s="24" t="s">
        <v>264</v>
      </c>
      <c r="D164" s="25" t="s">
        <v>265</v>
      </c>
      <c r="E164" s="26" t="s">
        <v>294</v>
      </c>
      <c r="F164" s="10">
        <v>68363.88</v>
      </c>
      <c r="G164" s="2">
        <f t="shared" si="2"/>
        <v>95.75577779645349</v>
      </c>
    </row>
    <row r="165" spans="1:7" ht="15">
      <c r="A165" s="19"/>
      <c r="B165" s="20" t="s">
        <v>295</v>
      </c>
      <c r="C165" s="21"/>
      <c r="D165" s="22" t="s">
        <v>296</v>
      </c>
      <c r="E165" s="23" t="s">
        <v>297</v>
      </c>
      <c r="F165" s="30">
        <f>SUM(F166:F190)</f>
        <v>2919520.7299999995</v>
      </c>
      <c r="G165" s="27">
        <f t="shared" si="2"/>
        <v>98.38990603232502</v>
      </c>
    </row>
    <row r="166" spans="1:7" ht="33.75">
      <c r="A166" s="24"/>
      <c r="B166" s="24"/>
      <c r="C166" s="24" t="s">
        <v>45</v>
      </c>
      <c r="D166" s="25" t="s">
        <v>46</v>
      </c>
      <c r="E166" s="26" t="s">
        <v>298</v>
      </c>
      <c r="F166" s="10">
        <v>267782.44</v>
      </c>
      <c r="G166" s="2">
        <f t="shared" si="2"/>
        <v>99.98970912213883</v>
      </c>
    </row>
    <row r="167" spans="1:7" ht="22.5">
      <c r="A167" s="24"/>
      <c r="B167" s="24"/>
      <c r="C167" s="24" t="s">
        <v>299</v>
      </c>
      <c r="D167" s="25" t="s">
        <v>300</v>
      </c>
      <c r="E167" s="26" t="s">
        <v>301</v>
      </c>
      <c r="F167" s="10">
        <v>1220284.17</v>
      </c>
      <c r="G167" s="2">
        <f t="shared" si="2"/>
        <v>99.80241841825469</v>
      </c>
    </row>
    <row r="168" spans="1:7" ht="45">
      <c r="A168" s="24"/>
      <c r="B168" s="24"/>
      <c r="C168" s="24" t="s">
        <v>264</v>
      </c>
      <c r="D168" s="25" t="s">
        <v>265</v>
      </c>
      <c r="E168" s="26" t="s">
        <v>302</v>
      </c>
      <c r="F168" s="10">
        <v>88084.23</v>
      </c>
      <c r="G168" s="2">
        <f t="shared" si="2"/>
        <v>97.21677372359446</v>
      </c>
    </row>
    <row r="169" spans="1:7" ht="12.75">
      <c r="A169" s="24"/>
      <c r="B169" s="24"/>
      <c r="C169" s="24" t="s">
        <v>147</v>
      </c>
      <c r="D169" s="25" t="s">
        <v>148</v>
      </c>
      <c r="E169" s="26" t="s">
        <v>303</v>
      </c>
      <c r="F169" s="10">
        <v>66869.85</v>
      </c>
      <c r="G169" s="2">
        <f t="shared" si="2"/>
        <v>97.62877040324702</v>
      </c>
    </row>
    <row r="170" spans="1:7" ht="12.75">
      <c r="A170" s="24"/>
      <c r="B170" s="24"/>
      <c r="C170" s="24" t="s">
        <v>23</v>
      </c>
      <c r="D170" s="25" t="s">
        <v>24</v>
      </c>
      <c r="E170" s="26" t="s">
        <v>304</v>
      </c>
      <c r="F170" s="10">
        <v>802697.36</v>
      </c>
      <c r="G170" s="2">
        <f t="shared" si="2"/>
        <v>98.86299910460151</v>
      </c>
    </row>
    <row r="171" spans="1:7" ht="12.75">
      <c r="A171" s="24"/>
      <c r="B171" s="24"/>
      <c r="C171" s="24" t="s">
        <v>151</v>
      </c>
      <c r="D171" s="25" t="s">
        <v>152</v>
      </c>
      <c r="E171" s="26" t="s">
        <v>305</v>
      </c>
      <c r="F171" s="10">
        <v>51565.86</v>
      </c>
      <c r="G171" s="2">
        <f t="shared" si="2"/>
        <v>99.53069929934954</v>
      </c>
    </row>
    <row r="172" spans="1:7" ht="12.75">
      <c r="A172" s="24"/>
      <c r="B172" s="24"/>
      <c r="C172" s="24" t="s">
        <v>26</v>
      </c>
      <c r="D172" s="25" t="s">
        <v>27</v>
      </c>
      <c r="E172" s="26" t="s">
        <v>306</v>
      </c>
      <c r="F172" s="10">
        <v>153191.03</v>
      </c>
      <c r="G172" s="2">
        <f t="shared" si="2"/>
        <v>98.11447145098792</v>
      </c>
    </row>
    <row r="173" spans="1:7" ht="12.75">
      <c r="A173" s="24"/>
      <c r="B173" s="24"/>
      <c r="C173" s="24" t="s">
        <v>29</v>
      </c>
      <c r="D173" s="25" t="s">
        <v>30</v>
      </c>
      <c r="E173" s="26" t="s">
        <v>307</v>
      </c>
      <c r="F173" s="10">
        <v>19144.88</v>
      </c>
      <c r="G173" s="2">
        <f t="shared" si="2"/>
        <v>91.81756270682462</v>
      </c>
    </row>
    <row r="174" spans="1:7" ht="22.5">
      <c r="A174" s="24"/>
      <c r="B174" s="24"/>
      <c r="C174" s="24" t="s">
        <v>272</v>
      </c>
      <c r="D174" s="25" t="s">
        <v>273</v>
      </c>
      <c r="E174" s="26" t="s">
        <v>308</v>
      </c>
      <c r="F174" s="10">
        <v>876.34</v>
      </c>
      <c r="G174" s="2">
        <f t="shared" si="2"/>
        <v>59.81843003412969</v>
      </c>
    </row>
    <row r="175" spans="1:7" ht="12.75">
      <c r="A175" s="24"/>
      <c r="B175" s="24"/>
      <c r="C175" s="24" t="s">
        <v>32</v>
      </c>
      <c r="D175" s="25" t="s">
        <v>33</v>
      </c>
      <c r="E175" s="26" t="s">
        <v>309</v>
      </c>
      <c r="F175" s="10">
        <v>40055.42</v>
      </c>
      <c r="G175" s="2">
        <f t="shared" si="2"/>
        <v>84.39827222924568</v>
      </c>
    </row>
    <row r="176" spans="1:7" ht="12.75">
      <c r="A176" s="24"/>
      <c r="B176" s="24"/>
      <c r="C176" s="24" t="s">
        <v>276</v>
      </c>
      <c r="D176" s="25" t="s">
        <v>277</v>
      </c>
      <c r="E176" s="26" t="s">
        <v>310</v>
      </c>
      <c r="F176" s="10">
        <v>6043.6</v>
      </c>
      <c r="G176" s="2">
        <f t="shared" si="2"/>
        <v>96.74403713782615</v>
      </c>
    </row>
    <row r="177" spans="1:7" ht="12.75">
      <c r="A177" s="24"/>
      <c r="B177" s="24"/>
      <c r="C177" s="24" t="s">
        <v>158</v>
      </c>
      <c r="D177" s="25" t="s">
        <v>159</v>
      </c>
      <c r="E177" s="26" t="s">
        <v>311</v>
      </c>
      <c r="F177" s="10">
        <v>51309.79</v>
      </c>
      <c r="G177" s="2">
        <f t="shared" si="2"/>
        <v>89.27944528544832</v>
      </c>
    </row>
    <row r="178" spans="1:7" ht="12.75">
      <c r="A178" s="24"/>
      <c r="B178" s="24"/>
      <c r="C178" s="24" t="s">
        <v>59</v>
      </c>
      <c r="D178" s="25" t="s">
        <v>60</v>
      </c>
      <c r="E178" s="26" t="s">
        <v>312</v>
      </c>
      <c r="F178" s="10">
        <v>6046.11</v>
      </c>
      <c r="G178" s="2">
        <f t="shared" si="2"/>
        <v>90.82334384858044</v>
      </c>
    </row>
    <row r="179" spans="1:7" ht="12.75">
      <c r="A179" s="24"/>
      <c r="B179" s="24"/>
      <c r="C179" s="24" t="s">
        <v>161</v>
      </c>
      <c r="D179" s="25" t="s">
        <v>162</v>
      </c>
      <c r="E179" s="26" t="s">
        <v>313</v>
      </c>
      <c r="F179" s="10">
        <v>1504</v>
      </c>
      <c r="G179" s="2">
        <f t="shared" si="2"/>
        <v>90.87613293051359</v>
      </c>
    </row>
    <row r="180" spans="1:7" ht="12.75">
      <c r="A180" s="24"/>
      <c r="B180" s="24"/>
      <c r="C180" s="24" t="s">
        <v>35</v>
      </c>
      <c r="D180" s="25" t="s">
        <v>36</v>
      </c>
      <c r="E180" s="26" t="s">
        <v>314</v>
      </c>
      <c r="F180" s="10">
        <v>30052.43</v>
      </c>
      <c r="G180" s="2">
        <f t="shared" si="2"/>
        <v>91.8051932182679</v>
      </c>
    </row>
    <row r="181" spans="1:7" ht="12.75">
      <c r="A181" s="24"/>
      <c r="B181" s="24"/>
      <c r="C181" s="24" t="s">
        <v>165</v>
      </c>
      <c r="D181" s="25" t="s">
        <v>166</v>
      </c>
      <c r="E181" s="26" t="s">
        <v>315</v>
      </c>
      <c r="F181" s="10">
        <v>1428.28</v>
      </c>
      <c r="G181" s="2">
        <f t="shared" si="2"/>
        <v>78.04808743169399</v>
      </c>
    </row>
    <row r="182" spans="1:7" ht="22.5">
      <c r="A182" s="24"/>
      <c r="B182" s="24"/>
      <c r="C182" s="24" t="s">
        <v>168</v>
      </c>
      <c r="D182" s="25" t="s">
        <v>169</v>
      </c>
      <c r="E182" s="26" t="s">
        <v>316</v>
      </c>
      <c r="F182" s="10">
        <v>601.16</v>
      </c>
      <c r="G182" s="2">
        <f t="shared" si="2"/>
        <v>66.8698553948832</v>
      </c>
    </row>
    <row r="183" spans="1:7" ht="33.75">
      <c r="A183" s="24"/>
      <c r="B183" s="24"/>
      <c r="C183" s="24" t="s">
        <v>171</v>
      </c>
      <c r="D183" s="25" t="s">
        <v>172</v>
      </c>
      <c r="E183" s="26" t="s">
        <v>317</v>
      </c>
      <c r="F183" s="10">
        <v>971.58</v>
      </c>
      <c r="G183" s="2">
        <f t="shared" si="2"/>
        <v>68.51763046544428</v>
      </c>
    </row>
    <row r="184" spans="1:7" ht="12.75">
      <c r="A184" s="24"/>
      <c r="B184" s="24"/>
      <c r="C184" s="24" t="s">
        <v>133</v>
      </c>
      <c r="D184" s="25" t="s">
        <v>134</v>
      </c>
      <c r="E184" s="26" t="s">
        <v>318</v>
      </c>
      <c r="F184" s="10">
        <v>561.36</v>
      </c>
      <c r="G184" s="2">
        <f t="shared" si="2"/>
        <v>66.04235294117647</v>
      </c>
    </row>
    <row r="185" spans="1:7" ht="12.75">
      <c r="A185" s="24"/>
      <c r="B185" s="24"/>
      <c r="C185" s="24" t="s">
        <v>8</v>
      </c>
      <c r="D185" s="25" t="s">
        <v>9</v>
      </c>
      <c r="E185" s="26" t="s">
        <v>319</v>
      </c>
      <c r="F185" s="10">
        <v>3114.43</v>
      </c>
      <c r="G185" s="2">
        <f t="shared" si="2"/>
        <v>86.75292479108636</v>
      </c>
    </row>
    <row r="186" spans="1:7" ht="12.75">
      <c r="A186" s="24"/>
      <c r="B186" s="24"/>
      <c r="C186" s="24" t="s">
        <v>178</v>
      </c>
      <c r="D186" s="25" t="s">
        <v>179</v>
      </c>
      <c r="E186" s="26" t="s">
        <v>320</v>
      </c>
      <c r="F186" s="10">
        <v>54526</v>
      </c>
      <c r="G186" s="2">
        <f t="shared" si="2"/>
        <v>100</v>
      </c>
    </row>
    <row r="187" spans="1:7" ht="12.75">
      <c r="A187" s="24"/>
      <c r="B187" s="24"/>
      <c r="C187" s="24" t="s">
        <v>89</v>
      </c>
      <c r="D187" s="25" t="s">
        <v>90</v>
      </c>
      <c r="E187" s="26" t="s">
        <v>321</v>
      </c>
      <c r="F187" s="10"/>
      <c r="G187" s="2">
        <f t="shared" si="2"/>
        <v>0</v>
      </c>
    </row>
    <row r="188" spans="1:7" ht="22.5">
      <c r="A188" s="24"/>
      <c r="B188" s="24"/>
      <c r="C188" s="24" t="s">
        <v>322</v>
      </c>
      <c r="D188" s="25" t="s">
        <v>323</v>
      </c>
      <c r="E188" s="26" t="s">
        <v>324</v>
      </c>
      <c r="F188" s="10"/>
      <c r="G188" s="2">
        <f t="shared" si="2"/>
        <v>0</v>
      </c>
    </row>
    <row r="189" spans="1:7" ht="12.75">
      <c r="A189" s="24"/>
      <c r="B189" s="24"/>
      <c r="C189" s="24" t="s">
        <v>95</v>
      </c>
      <c r="D189" s="25" t="s">
        <v>96</v>
      </c>
      <c r="E189" s="26" t="s">
        <v>325</v>
      </c>
      <c r="F189" s="10"/>
      <c r="G189" s="2">
        <f t="shared" si="2"/>
        <v>0</v>
      </c>
    </row>
    <row r="190" spans="1:7" ht="12.75">
      <c r="A190" s="24"/>
      <c r="B190" s="24"/>
      <c r="C190" s="24" t="s">
        <v>13</v>
      </c>
      <c r="D190" s="25" t="s">
        <v>14</v>
      </c>
      <c r="E190" s="26" t="s">
        <v>326</v>
      </c>
      <c r="F190" s="10">
        <v>52810.41</v>
      </c>
      <c r="G190" s="2">
        <f t="shared" si="2"/>
        <v>94.30430357142858</v>
      </c>
    </row>
    <row r="191" spans="1:7" ht="15">
      <c r="A191" s="19"/>
      <c r="B191" s="20" t="s">
        <v>327</v>
      </c>
      <c r="C191" s="21"/>
      <c r="D191" s="22" t="s">
        <v>328</v>
      </c>
      <c r="E191" s="23" t="s">
        <v>329</v>
      </c>
      <c r="F191" s="30">
        <f>SUM(F192:F211)</f>
        <v>1854660.36</v>
      </c>
      <c r="G191" s="27">
        <f t="shared" si="2"/>
        <v>97.83191982959886</v>
      </c>
    </row>
    <row r="192" spans="1:7" ht="12.75">
      <c r="A192" s="24"/>
      <c r="B192" s="24"/>
      <c r="C192" s="24" t="s">
        <v>147</v>
      </c>
      <c r="D192" s="25" t="s">
        <v>148</v>
      </c>
      <c r="E192" s="26" t="s">
        <v>330</v>
      </c>
      <c r="F192" s="10">
        <v>98985.64</v>
      </c>
      <c r="G192" s="2">
        <f t="shared" si="2"/>
        <v>98.14648753160478</v>
      </c>
    </row>
    <row r="193" spans="1:7" ht="12.75">
      <c r="A193" s="24"/>
      <c r="B193" s="24"/>
      <c r="C193" s="24" t="s">
        <v>23</v>
      </c>
      <c r="D193" s="25" t="s">
        <v>24</v>
      </c>
      <c r="E193" s="26" t="s">
        <v>331</v>
      </c>
      <c r="F193" s="10">
        <v>1196426.38</v>
      </c>
      <c r="G193" s="2">
        <f t="shared" si="2"/>
        <v>99.05503874685388</v>
      </c>
    </row>
    <row r="194" spans="1:7" ht="12.75">
      <c r="A194" s="24"/>
      <c r="B194" s="24"/>
      <c r="C194" s="24" t="s">
        <v>151</v>
      </c>
      <c r="D194" s="25" t="s">
        <v>152</v>
      </c>
      <c r="E194" s="26" t="s">
        <v>332</v>
      </c>
      <c r="F194" s="10">
        <v>81986.64</v>
      </c>
      <c r="G194" s="2">
        <f t="shared" si="2"/>
        <v>99.86070815215406</v>
      </c>
    </row>
    <row r="195" spans="1:7" ht="12.75">
      <c r="A195" s="24"/>
      <c r="B195" s="24"/>
      <c r="C195" s="24" t="s">
        <v>26</v>
      </c>
      <c r="D195" s="25" t="s">
        <v>27</v>
      </c>
      <c r="E195" s="26" t="s">
        <v>333</v>
      </c>
      <c r="F195" s="10">
        <v>230259.25</v>
      </c>
      <c r="G195" s="2">
        <f t="shared" si="2"/>
        <v>97.86730109615475</v>
      </c>
    </row>
    <row r="196" spans="1:7" ht="12.75">
      <c r="A196" s="24"/>
      <c r="B196" s="24"/>
      <c r="C196" s="24" t="s">
        <v>29</v>
      </c>
      <c r="D196" s="25" t="s">
        <v>30</v>
      </c>
      <c r="E196" s="26" t="s">
        <v>334</v>
      </c>
      <c r="F196" s="10">
        <v>27234.7</v>
      </c>
      <c r="G196" s="2">
        <f aca="true" t="shared" si="3" ref="G196:G259">F196*100/E196</f>
        <v>89.05467268327774</v>
      </c>
    </row>
    <row r="197" spans="1:7" ht="22.5">
      <c r="A197" s="24"/>
      <c r="B197" s="24"/>
      <c r="C197" s="24" t="s">
        <v>272</v>
      </c>
      <c r="D197" s="25" t="s">
        <v>273</v>
      </c>
      <c r="E197" s="26" t="s">
        <v>335</v>
      </c>
      <c r="F197" s="10">
        <v>831.78</v>
      </c>
      <c r="G197" s="2">
        <f t="shared" si="3"/>
        <v>68.85596026490066</v>
      </c>
    </row>
    <row r="198" spans="1:7" ht="12.75">
      <c r="A198" s="24"/>
      <c r="B198" s="24"/>
      <c r="C198" s="24" t="s">
        <v>32</v>
      </c>
      <c r="D198" s="25" t="s">
        <v>33</v>
      </c>
      <c r="E198" s="26" t="s">
        <v>336</v>
      </c>
      <c r="F198" s="10">
        <v>39464.87</v>
      </c>
      <c r="G198" s="2">
        <f t="shared" si="3"/>
        <v>94.14105102454619</v>
      </c>
    </row>
    <row r="199" spans="1:7" ht="12.75">
      <c r="A199" s="24"/>
      <c r="B199" s="24"/>
      <c r="C199" s="24" t="s">
        <v>276</v>
      </c>
      <c r="D199" s="25" t="s">
        <v>277</v>
      </c>
      <c r="E199" s="26" t="s">
        <v>337</v>
      </c>
      <c r="F199" s="10">
        <v>4531.57</v>
      </c>
      <c r="G199" s="2">
        <f t="shared" si="3"/>
        <v>97.28574495491627</v>
      </c>
    </row>
    <row r="200" spans="1:7" ht="12.75">
      <c r="A200" s="24"/>
      <c r="B200" s="24"/>
      <c r="C200" s="24" t="s">
        <v>158</v>
      </c>
      <c r="D200" s="25" t="s">
        <v>159</v>
      </c>
      <c r="E200" s="26" t="s">
        <v>338</v>
      </c>
      <c r="F200" s="10">
        <v>53681.13</v>
      </c>
      <c r="G200" s="2">
        <f t="shared" si="3"/>
        <v>88.50677636351645</v>
      </c>
    </row>
    <row r="201" spans="1:7" ht="12.75">
      <c r="A201" s="24"/>
      <c r="B201" s="24"/>
      <c r="C201" s="24" t="s">
        <v>59</v>
      </c>
      <c r="D201" s="25" t="s">
        <v>60</v>
      </c>
      <c r="E201" s="26" t="s">
        <v>339</v>
      </c>
      <c r="F201" s="10">
        <v>4739.83</v>
      </c>
      <c r="G201" s="2">
        <f t="shared" si="3"/>
        <v>93.24867204406846</v>
      </c>
    </row>
    <row r="202" spans="1:7" ht="12.75">
      <c r="A202" s="24"/>
      <c r="B202" s="24"/>
      <c r="C202" s="24" t="s">
        <v>161</v>
      </c>
      <c r="D202" s="25" t="s">
        <v>162</v>
      </c>
      <c r="E202" s="26" t="s">
        <v>340</v>
      </c>
      <c r="F202" s="10">
        <v>1282.75</v>
      </c>
      <c r="G202" s="2">
        <f t="shared" si="3"/>
        <v>78.5517452541335</v>
      </c>
    </row>
    <row r="203" spans="1:7" ht="12.75">
      <c r="A203" s="24"/>
      <c r="B203" s="24"/>
      <c r="C203" s="24" t="s">
        <v>35</v>
      </c>
      <c r="D203" s="25" t="s">
        <v>36</v>
      </c>
      <c r="E203" s="26" t="s">
        <v>341</v>
      </c>
      <c r="F203" s="10">
        <v>26293.56</v>
      </c>
      <c r="G203" s="2">
        <f t="shared" si="3"/>
        <v>86.65159504350119</v>
      </c>
    </row>
    <row r="204" spans="1:7" ht="12.75">
      <c r="A204" s="24"/>
      <c r="B204" s="24"/>
      <c r="C204" s="24" t="s">
        <v>342</v>
      </c>
      <c r="D204" s="25" t="s">
        <v>36</v>
      </c>
      <c r="E204" s="26" t="s">
        <v>49</v>
      </c>
      <c r="F204" s="10">
        <v>2992.32</v>
      </c>
      <c r="G204" s="2">
        <f t="shared" si="3"/>
        <v>74.808</v>
      </c>
    </row>
    <row r="205" spans="1:7" ht="12.75">
      <c r="A205" s="24"/>
      <c r="B205" s="24"/>
      <c r="C205" s="24" t="s">
        <v>165</v>
      </c>
      <c r="D205" s="25" t="s">
        <v>166</v>
      </c>
      <c r="E205" s="26" t="s">
        <v>343</v>
      </c>
      <c r="F205" s="10">
        <v>1321.88</v>
      </c>
      <c r="G205" s="2">
        <f t="shared" si="3"/>
        <v>89.2559081701553</v>
      </c>
    </row>
    <row r="206" spans="1:7" ht="22.5">
      <c r="A206" s="24"/>
      <c r="B206" s="24"/>
      <c r="C206" s="24" t="s">
        <v>168</v>
      </c>
      <c r="D206" s="25" t="s">
        <v>169</v>
      </c>
      <c r="E206" s="26" t="s">
        <v>344</v>
      </c>
      <c r="F206" s="10">
        <v>625.34</v>
      </c>
      <c r="G206" s="2">
        <f t="shared" si="3"/>
        <v>77.48946716232962</v>
      </c>
    </row>
    <row r="207" spans="1:7" ht="33.75">
      <c r="A207" s="24"/>
      <c r="B207" s="24"/>
      <c r="C207" s="24" t="s">
        <v>171</v>
      </c>
      <c r="D207" s="25" t="s">
        <v>172</v>
      </c>
      <c r="E207" s="26" t="s">
        <v>345</v>
      </c>
      <c r="F207" s="10">
        <v>944.12</v>
      </c>
      <c r="G207" s="2">
        <f t="shared" si="3"/>
        <v>75.3487629688747</v>
      </c>
    </row>
    <row r="208" spans="1:7" ht="12.75">
      <c r="A208" s="24"/>
      <c r="B208" s="24"/>
      <c r="C208" s="24" t="s">
        <v>133</v>
      </c>
      <c r="D208" s="25" t="s">
        <v>134</v>
      </c>
      <c r="E208" s="26" t="s">
        <v>346</v>
      </c>
      <c r="F208" s="10">
        <v>1804.74</v>
      </c>
      <c r="G208" s="2">
        <f t="shared" si="3"/>
        <v>61.53221957040573</v>
      </c>
    </row>
    <row r="209" spans="1:7" ht="12.75">
      <c r="A209" s="24"/>
      <c r="B209" s="24"/>
      <c r="C209" s="24" t="s">
        <v>347</v>
      </c>
      <c r="D209" s="25" t="s">
        <v>176</v>
      </c>
      <c r="E209" s="26" t="s">
        <v>348</v>
      </c>
      <c r="F209" s="10">
        <v>7513.79</v>
      </c>
      <c r="G209" s="2">
        <f t="shared" si="3"/>
        <v>83.48655555555555</v>
      </c>
    </row>
    <row r="210" spans="1:7" ht="12.75">
      <c r="A210" s="24"/>
      <c r="B210" s="24"/>
      <c r="C210" s="24" t="s">
        <v>8</v>
      </c>
      <c r="D210" s="25" t="s">
        <v>9</v>
      </c>
      <c r="E210" s="26" t="s">
        <v>319</v>
      </c>
      <c r="F210" s="10">
        <v>3196.07</v>
      </c>
      <c r="G210" s="2">
        <f t="shared" si="3"/>
        <v>89.02701949860725</v>
      </c>
    </row>
    <row r="211" spans="1:7" ht="12.75">
      <c r="A211" s="24"/>
      <c r="B211" s="24"/>
      <c r="C211" s="24" t="s">
        <v>178</v>
      </c>
      <c r="D211" s="25" t="s">
        <v>179</v>
      </c>
      <c r="E211" s="26" t="s">
        <v>349</v>
      </c>
      <c r="F211" s="10">
        <v>70544</v>
      </c>
      <c r="G211" s="2">
        <f t="shared" si="3"/>
        <v>100</v>
      </c>
    </row>
    <row r="212" spans="1:7" ht="15">
      <c r="A212" s="19"/>
      <c r="B212" s="20" t="s">
        <v>350</v>
      </c>
      <c r="C212" s="21"/>
      <c r="D212" s="22" t="s">
        <v>351</v>
      </c>
      <c r="E212" s="23" t="s">
        <v>352</v>
      </c>
      <c r="F212" s="30">
        <f>SUM(F213:F214)</f>
        <v>312095.07</v>
      </c>
      <c r="G212" s="27">
        <f t="shared" si="3"/>
        <v>94.57426363636364</v>
      </c>
    </row>
    <row r="213" spans="1:7" ht="12.75">
      <c r="A213" s="24"/>
      <c r="B213" s="24"/>
      <c r="C213" s="24" t="s">
        <v>111</v>
      </c>
      <c r="D213" s="25" t="s">
        <v>112</v>
      </c>
      <c r="E213" s="26" t="s">
        <v>177</v>
      </c>
      <c r="F213" s="10">
        <v>720</v>
      </c>
      <c r="G213" s="2">
        <f t="shared" si="3"/>
        <v>45</v>
      </c>
    </row>
    <row r="214" spans="1:7" ht="12.75">
      <c r="A214" s="24"/>
      <c r="B214" s="24"/>
      <c r="C214" s="24" t="s">
        <v>35</v>
      </c>
      <c r="D214" s="25" t="s">
        <v>36</v>
      </c>
      <c r="E214" s="26" t="s">
        <v>353</v>
      </c>
      <c r="F214" s="10">
        <v>311375.07</v>
      </c>
      <c r="G214" s="2">
        <f t="shared" si="3"/>
        <v>94.81579476248477</v>
      </c>
    </row>
    <row r="215" spans="1:7" ht="15">
      <c r="A215" s="19"/>
      <c r="B215" s="20" t="s">
        <v>354</v>
      </c>
      <c r="C215" s="21"/>
      <c r="D215" s="22" t="s">
        <v>355</v>
      </c>
      <c r="E215" s="23" t="s">
        <v>356</v>
      </c>
      <c r="F215" s="30">
        <f>SUM(F216:F220)</f>
        <v>20097.809999999998</v>
      </c>
      <c r="G215" s="27">
        <f t="shared" si="3"/>
        <v>60.84713896457765</v>
      </c>
    </row>
    <row r="216" spans="1:7" ht="12.75">
      <c r="A216" s="24"/>
      <c r="B216" s="24"/>
      <c r="C216" s="24" t="s">
        <v>111</v>
      </c>
      <c r="D216" s="25" t="s">
        <v>112</v>
      </c>
      <c r="E216" s="26" t="s">
        <v>357</v>
      </c>
      <c r="F216" s="10">
        <v>550</v>
      </c>
      <c r="G216" s="2">
        <f t="shared" si="3"/>
        <v>42.30769230769231</v>
      </c>
    </row>
    <row r="217" spans="1:7" ht="12.75">
      <c r="A217" s="24"/>
      <c r="B217" s="24"/>
      <c r="C217" s="24" t="s">
        <v>32</v>
      </c>
      <c r="D217" s="25" t="s">
        <v>33</v>
      </c>
      <c r="E217" s="26" t="s">
        <v>358</v>
      </c>
      <c r="F217" s="10">
        <v>3101.27</v>
      </c>
      <c r="G217" s="2">
        <f t="shared" si="3"/>
        <v>66.823313940961</v>
      </c>
    </row>
    <row r="218" spans="1:7" ht="12.75">
      <c r="A218" s="24"/>
      <c r="B218" s="24"/>
      <c r="C218" s="24" t="s">
        <v>35</v>
      </c>
      <c r="D218" s="25" t="s">
        <v>36</v>
      </c>
      <c r="E218" s="26" t="s">
        <v>359</v>
      </c>
      <c r="F218" s="10">
        <v>2129.27</v>
      </c>
      <c r="G218" s="2">
        <f t="shared" si="3"/>
        <v>29.67623693379791</v>
      </c>
    </row>
    <row r="219" spans="1:7" ht="12.75">
      <c r="A219" s="24"/>
      <c r="B219" s="24"/>
      <c r="C219" s="24" t="s">
        <v>133</v>
      </c>
      <c r="D219" s="25" t="s">
        <v>134</v>
      </c>
      <c r="E219" s="26" t="s">
        <v>360</v>
      </c>
      <c r="F219" s="10">
        <v>1573.27</v>
      </c>
      <c r="G219" s="2">
        <f t="shared" si="3"/>
        <v>71.51227272727273</v>
      </c>
    </row>
    <row r="220" spans="1:7" ht="22.5">
      <c r="A220" s="24"/>
      <c r="B220" s="24"/>
      <c r="C220" s="24" t="s">
        <v>182</v>
      </c>
      <c r="D220" s="25" t="s">
        <v>183</v>
      </c>
      <c r="E220" s="26" t="s">
        <v>361</v>
      </c>
      <c r="F220" s="10">
        <v>12744</v>
      </c>
      <c r="G220" s="2">
        <f t="shared" si="3"/>
        <v>71.94309585638479</v>
      </c>
    </row>
    <row r="221" spans="1:7" ht="15">
      <c r="A221" s="19"/>
      <c r="B221" s="20" t="s">
        <v>362</v>
      </c>
      <c r="C221" s="21"/>
      <c r="D221" s="22" t="s">
        <v>363</v>
      </c>
      <c r="E221" s="23" t="s">
        <v>364</v>
      </c>
      <c r="F221" s="30">
        <f>SUM(F222:F232)</f>
        <v>267197.67</v>
      </c>
      <c r="G221" s="27">
        <f t="shared" si="3"/>
        <v>96.52014044669853</v>
      </c>
    </row>
    <row r="222" spans="1:7" ht="12.75">
      <c r="A222" s="24"/>
      <c r="B222" s="24"/>
      <c r="C222" s="24" t="s">
        <v>147</v>
      </c>
      <c r="D222" s="25" t="s">
        <v>148</v>
      </c>
      <c r="E222" s="26" t="s">
        <v>365</v>
      </c>
      <c r="F222" s="10">
        <v>1834.85</v>
      </c>
      <c r="G222" s="2">
        <f t="shared" si="3"/>
        <v>82.05948121645795</v>
      </c>
    </row>
    <row r="223" spans="1:7" ht="12.75">
      <c r="A223" s="24"/>
      <c r="B223" s="24"/>
      <c r="C223" s="24" t="s">
        <v>23</v>
      </c>
      <c r="D223" s="25" t="s">
        <v>24</v>
      </c>
      <c r="E223" s="26" t="s">
        <v>366</v>
      </c>
      <c r="F223" s="10">
        <v>174415.33</v>
      </c>
      <c r="G223" s="2">
        <f t="shared" si="3"/>
        <v>98.82448297353957</v>
      </c>
    </row>
    <row r="224" spans="1:7" ht="12.75">
      <c r="A224" s="24"/>
      <c r="B224" s="24"/>
      <c r="C224" s="24" t="s">
        <v>151</v>
      </c>
      <c r="D224" s="25" t="s">
        <v>152</v>
      </c>
      <c r="E224" s="26" t="s">
        <v>367</v>
      </c>
      <c r="F224" s="10">
        <v>12612.6</v>
      </c>
      <c r="G224" s="2">
        <f t="shared" si="3"/>
        <v>93.69038775813401</v>
      </c>
    </row>
    <row r="225" spans="1:7" ht="12.75">
      <c r="A225" s="24"/>
      <c r="B225" s="24"/>
      <c r="C225" s="24" t="s">
        <v>26</v>
      </c>
      <c r="D225" s="25" t="s">
        <v>27</v>
      </c>
      <c r="E225" s="26" t="s">
        <v>368</v>
      </c>
      <c r="F225" s="10">
        <v>31193.15</v>
      </c>
      <c r="G225" s="2">
        <f t="shared" si="3"/>
        <v>96.945394082546</v>
      </c>
    </row>
    <row r="226" spans="1:7" ht="12.75">
      <c r="A226" s="24"/>
      <c r="B226" s="24"/>
      <c r="C226" s="24" t="s">
        <v>29</v>
      </c>
      <c r="D226" s="25" t="s">
        <v>30</v>
      </c>
      <c r="E226" s="26" t="s">
        <v>369</v>
      </c>
      <c r="F226" s="10">
        <v>4119.06</v>
      </c>
      <c r="G226" s="2">
        <f t="shared" si="3"/>
        <v>90.11288558302343</v>
      </c>
    </row>
    <row r="227" spans="1:7" ht="12.75">
      <c r="A227" s="24"/>
      <c r="B227" s="24"/>
      <c r="C227" s="24" t="s">
        <v>32</v>
      </c>
      <c r="D227" s="25" t="s">
        <v>33</v>
      </c>
      <c r="E227" s="26" t="s">
        <v>370</v>
      </c>
      <c r="F227" s="10">
        <v>14088.87</v>
      </c>
      <c r="G227" s="2">
        <f t="shared" si="3"/>
        <v>94.00100080064051</v>
      </c>
    </row>
    <row r="228" spans="1:7" ht="12.75">
      <c r="A228" s="24"/>
      <c r="B228" s="24"/>
      <c r="C228" s="24" t="s">
        <v>158</v>
      </c>
      <c r="D228" s="25" t="s">
        <v>159</v>
      </c>
      <c r="E228" s="26" t="s">
        <v>371</v>
      </c>
      <c r="F228" s="10">
        <v>12641.65</v>
      </c>
      <c r="G228" s="2">
        <f t="shared" si="3"/>
        <v>87.50363397245103</v>
      </c>
    </row>
    <row r="229" spans="1:7" ht="12.75">
      <c r="A229" s="24"/>
      <c r="B229" s="24"/>
      <c r="C229" s="24" t="s">
        <v>161</v>
      </c>
      <c r="D229" s="25" t="s">
        <v>162</v>
      </c>
      <c r="E229" s="26" t="s">
        <v>372</v>
      </c>
      <c r="F229" s="10">
        <v>652.31</v>
      </c>
      <c r="G229" s="2">
        <f t="shared" si="3"/>
        <v>66.6302349336057</v>
      </c>
    </row>
    <row r="230" spans="1:7" ht="12.75">
      <c r="A230" s="24"/>
      <c r="B230" s="24"/>
      <c r="C230" s="24" t="s">
        <v>35</v>
      </c>
      <c r="D230" s="25" t="s">
        <v>36</v>
      </c>
      <c r="E230" s="26" t="s">
        <v>373</v>
      </c>
      <c r="F230" s="10">
        <v>5879.06</v>
      </c>
      <c r="G230" s="2">
        <f t="shared" si="3"/>
        <v>78.05443441317047</v>
      </c>
    </row>
    <row r="231" spans="1:7" ht="12.75">
      <c r="A231" s="24"/>
      <c r="B231" s="24"/>
      <c r="C231" s="24" t="s">
        <v>133</v>
      </c>
      <c r="D231" s="25" t="s">
        <v>134</v>
      </c>
      <c r="E231" s="26" t="s">
        <v>374</v>
      </c>
      <c r="F231" s="10">
        <v>1928.79</v>
      </c>
      <c r="G231" s="2">
        <f t="shared" si="3"/>
        <v>91.06657223796034</v>
      </c>
    </row>
    <row r="232" spans="1:7" ht="12.75">
      <c r="A232" s="24"/>
      <c r="B232" s="24"/>
      <c r="C232" s="24" t="s">
        <v>178</v>
      </c>
      <c r="D232" s="25" t="s">
        <v>179</v>
      </c>
      <c r="E232" s="26" t="s">
        <v>375</v>
      </c>
      <c r="F232" s="10">
        <v>7832</v>
      </c>
      <c r="G232" s="2">
        <f t="shared" si="3"/>
        <v>100</v>
      </c>
    </row>
    <row r="233" spans="1:7" ht="15">
      <c r="A233" s="19"/>
      <c r="B233" s="20" t="s">
        <v>376</v>
      </c>
      <c r="C233" s="21"/>
      <c r="D233" s="22" t="s">
        <v>21</v>
      </c>
      <c r="E233" s="23" t="s">
        <v>377</v>
      </c>
      <c r="F233" s="30">
        <f>SUM(F234:F244)</f>
        <v>167940.33000000002</v>
      </c>
      <c r="G233" s="27">
        <f t="shared" si="3"/>
        <v>95.08514276331806</v>
      </c>
    </row>
    <row r="234" spans="1:7" ht="12.75">
      <c r="A234" s="24"/>
      <c r="B234" s="24"/>
      <c r="C234" s="24" t="s">
        <v>147</v>
      </c>
      <c r="D234" s="25" t="s">
        <v>148</v>
      </c>
      <c r="E234" s="26" t="s">
        <v>378</v>
      </c>
      <c r="F234" s="10">
        <v>26.65</v>
      </c>
      <c r="G234" s="2">
        <f t="shared" si="3"/>
        <v>53.3</v>
      </c>
    </row>
    <row r="235" spans="1:7" ht="12.75">
      <c r="A235" s="24"/>
      <c r="B235" s="24"/>
      <c r="C235" s="24" t="s">
        <v>23</v>
      </c>
      <c r="D235" s="25" t="s">
        <v>24</v>
      </c>
      <c r="E235" s="26" t="s">
        <v>379</v>
      </c>
      <c r="F235" s="10">
        <v>81795.74</v>
      </c>
      <c r="G235" s="2">
        <f t="shared" si="3"/>
        <v>97.37588095238097</v>
      </c>
    </row>
    <row r="236" spans="1:7" ht="12.75">
      <c r="A236" s="24"/>
      <c r="B236" s="24"/>
      <c r="C236" s="24" t="s">
        <v>151</v>
      </c>
      <c r="D236" s="25" t="s">
        <v>152</v>
      </c>
      <c r="E236" s="26" t="s">
        <v>380</v>
      </c>
      <c r="F236" s="10">
        <v>4632.76</v>
      </c>
      <c r="G236" s="2">
        <f t="shared" si="3"/>
        <v>99.62924731182795</v>
      </c>
    </row>
    <row r="237" spans="1:7" ht="12.75">
      <c r="A237" s="24"/>
      <c r="B237" s="24"/>
      <c r="C237" s="24" t="s">
        <v>26</v>
      </c>
      <c r="D237" s="25" t="s">
        <v>27</v>
      </c>
      <c r="E237" s="26" t="s">
        <v>381</v>
      </c>
      <c r="F237" s="10">
        <v>14517.41</v>
      </c>
      <c r="G237" s="2">
        <f t="shared" si="3"/>
        <v>94.50208306210129</v>
      </c>
    </row>
    <row r="238" spans="1:7" ht="12.75">
      <c r="A238" s="24"/>
      <c r="B238" s="24"/>
      <c r="C238" s="24" t="s">
        <v>29</v>
      </c>
      <c r="D238" s="25" t="s">
        <v>30</v>
      </c>
      <c r="E238" s="26" t="s">
        <v>382</v>
      </c>
      <c r="F238" s="10">
        <v>1953.61</v>
      </c>
      <c r="G238" s="2">
        <f t="shared" si="3"/>
        <v>97.2429069188651</v>
      </c>
    </row>
    <row r="239" spans="1:7" ht="12.75">
      <c r="A239" s="24"/>
      <c r="B239" s="24"/>
      <c r="C239" s="24" t="s">
        <v>111</v>
      </c>
      <c r="D239" s="25" t="s">
        <v>112</v>
      </c>
      <c r="E239" s="26" t="s">
        <v>325</v>
      </c>
      <c r="F239" s="10">
        <v>600</v>
      </c>
      <c r="G239" s="2">
        <f t="shared" si="3"/>
        <v>100</v>
      </c>
    </row>
    <row r="240" spans="1:7" ht="12.75">
      <c r="A240" s="24"/>
      <c r="B240" s="24"/>
      <c r="C240" s="24" t="s">
        <v>32</v>
      </c>
      <c r="D240" s="25" t="s">
        <v>33</v>
      </c>
      <c r="E240" s="26" t="s">
        <v>383</v>
      </c>
      <c r="F240" s="10">
        <v>8388.77</v>
      </c>
      <c r="G240" s="2">
        <f t="shared" si="3"/>
        <v>68.76040983606558</v>
      </c>
    </row>
    <row r="241" spans="1:7" ht="12.75">
      <c r="A241" s="24"/>
      <c r="B241" s="24"/>
      <c r="C241" s="24" t="s">
        <v>35</v>
      </c>
      <c r="D241" s="25" t="s">
        <v>714</v>
      </c>
      <c r="E241" s="26" t="s">
        <v>384</v>
      </c>
      <c r="F241" s="10">
        <v>11928.16</v>
      </c>
      <c r="G241" s="2">
        <f t="shared" si="3"/>
        <v>99.40133333333333</v>
      </c>
    </row>
    <row r="242" spans="1:7" ht="12.75">
      <c r="A242" s="24"/>
      <c r="B242" s="24"/>
      <c r="C242" s="24" t="s">
        <v>133</v>
      </c>
      <c r="D242" s="25" t="s">
        <v>134</v>
      </c>
      <c r="E242" s="26" t="s">
        <v>325</v>
      </c>
      <c r="F242" s="10">
        <v>63</v>
      </c>
      <c r="G242" s="2">
        <f t="shared" si="3"/>
        <v>10.5</v>
      </c>
    </row>
    <row r="243" spans="1:7" ht="12.75">
      <c r="A243" s="24"/>
      <c r="B243" s="24"/>
      <c r="C243" s="24" t="s">
        <v>178</v>
      </c>
      <c r="D243" s="25" t="s">
        <v>179</v>
      </c>
      <c r="E243" s="26" t="s">
        <v>385</v>
      </c>
      <c r="F243" s="10">
        <v>43884.23</v>
      </c>
      <c r="G243" s="2">
        <f t="shared" si="3"/>
        <v>99.85035267349261</v>
      </c>
    </row>
    <row r="244" spans="1:7" ht="22.5">
      <c r="A244" s="24"/>
      <c r="B244" s="24"/>
      <c r="C244" s="24" t="s">
        <v>182</v>
      </c>
      <c r="D244" s="25" t="s">
        <v>183</v>
      </c>
      <c r="E244" s="26" t="s">
        <v>149</v>
      </c>
      <c r="F244" s="10">
        <v>150</v>
      </c>
      <c r="G244" s="2">
        <f t="shared" si="3"/>
        <v>12.5</v>
      </c>
    </row>
    <row r="245" spans="1:7" ht="12.75">
      <c r="A245" s="16" t="s">
        <v>386</v>
      </c>
      <c r="B245" s="16"/>
      <c r="C245" s="16"/>
      <c r="D245" s="17" t="s">
        <v>387</v>
      </c>
      <c r="E245" s="18" t="s">
        <v>388</v>
      </c>
      <c r="F245" s="13">
        <f>F246+F248</f>
        <v>103780.97</v>
      </c>
      <c r="G245" s="3">
        <f t="shared" si="3"/>
        <v>82.94846341365944</v>
      </c>
    </row>
    <row r="246" spans="1:7" ht="15">
      <c r="A246" s="19"/>
      <c r="B246" s="20" t="s">
        <v>389</v>
      </c>
      <c r="C246" s="21"/>
      <c r="D246" s="22" t="s">
        <v>390</v>
      </c>
      <c r="E246" s="23" t="s">
        <v>113</v>
      </c>
      <c r="F246" s="30">
        <f>F247</f>
        <v>1000</v>
      </c>
      <c r="G246" s="27">
        <f t="shared" si="3"/>
        <v>100</v>
      </c>
    </row>
    <row r="247" spans="1:7" ht="12.75">
      <c r="A247" s="24"/>
      <c r="B247" s="24"/>
      <c r="C247" s="24" t="s">
        <v>35</v>
      </c>
      <c r="D247" s="25" t="s">
        <v>36</v>
      </c>
      <c r="E247" s="26" t="s">
        <v>113</v>
      </c>
      <c r="F247" s="10">
        <v>1000</v>
      </c>
      <c r="G247" s="2">
        <f t="shared" si="3"/>
        <v>100</v>
      </c>
    </row>
    <row r="248" spans="1:7" ht="15">
      <c r="A248" s="19"/>
      <c r="B248" s="20" t="s">
        <v>391</v>
      </c>
      <c r="C248" s="21"/>
      <c r="D248" s="22" t="s">
        <v>392</v>
      </c>
      <c r="E248" s="23" t="s">
        <v>393</v>
      </c>
      <c r="F248" s="30">
        <f>SUM(F249:F260)</f>
        <v>102780.97</v>
      </c>
      <c r="G248" s="27">
        <f t="shared" si="3"/>
        <v>82.81107843532207</v>
      </c>
    </row>
    <row r="249" spans="1:7" ht="12.75">
      <c r="A249" s="24"/>
      <c r="B249" s="24"/>
      <c r="C249" s="24" t="s">
        <v>23</v>
      </c>
      <c r="D249" s="25" t="s">
        <v>24</v>
      </c>
      <c r="E249" s="26" t="s">
        <v>394</v>
      </c>
      <c r="F249" s="10">
        <v>22172</v>
      </c>
      <c r="G249" s="2">
        <f t="shared" si="3"/>
        <v>100</v>
      </c>
    </row>
    <row r="250" spans="1:7" ht="12.75">
      <c r="A250" s="24"/>
      <c r="B250" s="24"/>
      <c r="C250" s="24" t="s">
        <v>151</v>
      </c>
      <c r="D250" s="25" t="s">
        <v>152</v>
      </c>
      <c r="E250" s="26" t="s">
        <v>395</v>
      </c>
      <c r="F250" s="10">
        <v>1629.64</v>
      </c>
      <c r="G250" s="2">
        <f t="shared" si="3"/>
        <v>95.86117647058823</v>
      </c>
    </row>
    <row r="251" spans="1:7" ht="12.75">
      <c r="A251" s="24"/>
      <c r="B251" s="24"/>
      <c r="C251" s="24" t="s">
        <v>26</v>
      </c>
      <c r="D251" s="25" t="s">
        <v>27</v>
      </c>
      <c r="E251" s="26" t="s">
        <v>396</v>
      </c>
      <c r="F251" s="10">
        <v>5122.98</v>
      </c>
      <c r="G251" s="2">
        <f t="shared" si="3"/>
        <v>92.30594594594594</v>
      </c>
    </row>
    <row r="252" spans="1:7" ht="12.75">
      <c r="A252" s="24"/>
      <c r="B252" s="24"/>
      <c r="C252" s="24" t="s">
        <v>29</v>
      </c>
      <c r="D252" s="25" t="s">
        <v>30</v>
      </c>
      <c r="E252" s="26" t="s">
        <v>397</v>
      </c>
      <c r="F252" s="10">
        <v>612.56</v>
      </c>
      <c r="G252" s="2">
        <f t="shared" si="3"/>
        <v>84.2585969738652</v>
      </c>
    </row>
    <row r="253" spans="1:7" ht="12.75">
      <c r="A253" s="24"/>
      <c r="B253" s="24"/>
      <c r="C253" s="24" t="s">
        <v>111</v>
      </c>
      <c r="D253" s="25" t="s">
        <v>112</v>
      </c>
      <c r="E253" s="26" t="s">
        <v>398</v>
      </c>
      <c r="F253" s="10">
        <v>18198.72</v>
      </c>
      <c r="G253" s="2">
        <f t="shared" si="3"/>
        <v>81.26242464835902</v>
      </c>
    </row>
    <row r="254" spans="1:7" ht="12.75">
      <c r="A254" s="24"/>
      <c r="B254" s="24"/>
      <c r="C254" s="24" t="s">
        <v>32</v>
      </c>
      <c r="D254" s="25" t="s">
        <v>33</v>
      </c>
      <c r="E254" s="26" t="s">
        <v>399</v>
      </c>
      <c r="F254" s="10">
        <v>5456.11</v>
      </c>
      <c r="G254" s="2">
        <f t="shared" si="3"/>
        <v>31.460012685233234</v>
      </c>
    </row>
    <row r="255" spans="1:7" ht="12.75">
      <c r="A255" s="24"/>
      <c r="B255" s="24"/>
      <c r="C255" s="24" t="s">
        <v>400</v>
      </c>
      <c r="D255" s="25" t="s">
        <v>401</v>
      </c>
      <c r="E255" s="26" t="s">
        <v>402</v>
      </c>
      <c r="F255" s="10">
        <v>3869.11</v>
      </c>
      <c r="G255" s="2">
        <f t="shared" si="3"/>
        <v>96.60699126092385</v>
      </c>
    </row>
    <row r="256" spans="1:7" ht="12.75">
      <c r="A256" s="24"/>
      <c r="B256" s="24"/>
      <c r="C256" s="24" t="s">
        <v>35</v>
      </c>
      <c r="D256" s="25" t="s">
        <v>36</v>
      </c>
      <c r="E256" s="26" t="s">
        <v>403</v>
      </c>
      <c r="F256" s="10">
        <v>43472.88</v>
      </c>
      <c r="G256" s="2">
        <f t="shared" si="3"/>
        <v>91.8641675295311</v>
      </c>
    </row>
    <row r="257" spans="1:7" ht="12.75">
      <c r="A257" s="24"/>
      <c r="B257" s="24"/>
      <c r="C257" s="24" t="s">
        <v>133</v>
      </c>
      <c r="D257" s="25" t="s">
        <v>134</v>
      </c>
      <c r="E257" s="26" t="s">
        <v>404</v>
      </c>
      <c r="F257" s="10"/>
      <c r="G257" s="2">
        <f t="shared" si="3"/>
        <v>0</v>
      </c>
    </row>
    <row r="258" spans="1:7" ht="12.75">
      <c r="A258" s="24"/>
      <c r="B258" s="24"/>
      <c r="C258" s="24" t="s">
        <v>178</v>
      </c>
      <c r="D258" s="25" t="s">
        <v>179</v>
      </c>
      <c r="E258" s="26" t="s">
        <v>405</v>
      </c>
      <c r="F258" s="10">
        <v>546.97</v>
      </c>
      <c r="G258" s="2">
        <f t="shared" si="3"/>
        <v>99.9945155393053</v>
      </c>
    </row>
    <row r="259" spans="1:7" ht="12.75">
      <c r="A259" s="24"/>
      <c r="B259" s="24"/>
      <c r="C259" s="24" t="s">
        <v>95</v>
      </c>
      <c r="D259" s="25" t="s">
        <v>96</v>
      </c>
      <c r="E259" s="26" t="s">
        <v>406</v>
      </c>
      <c r="F259" s="10">
        <v>1700</v>
      </c>
      <c r="G259" s="2">
        <f t="shared" si="3"/>
        <v>83.33333333333333</v>
      </c>
    </row>
    <row r="260" spans="1:7" ht="22.5">
      <c r="A260" s="24"/>
      <c r="B260" s="24"/>
      <c r="C260" s="24" t="s">
        <v>182</v>
      </c>
      <c r="D260" s="25" t="s">
        <v>183</v>
      </c>
      <c r="E260" s="26" t="s">
        <v>407</v>
      </c>
      <c r="F260" s="10"/>
      <c r="G260" s="2">
        <f aca="true" t="shared" si="4" ref="G260:G323">F260*100/E260</f>
        <v>0</v>
      </c>
    </row>
    <row r="261" spans="1:7" ht="12.75">
      <c r="A261" s="16" t="s">
        <v>408</v>
      </c>
      <c r="B261" s="16"/>
      <c r="C261" s="16"/>
      <c r="D261" s="17" t="s">
        <v>409</v>
      </c>
      <c r="E261" s="18" t="s">
        <v>410</v>
      </c>
      <c r="F261" s="13">
        <f>F262+F264+F266+F268+F270+F277+F289+F291+F293+F296+F298+F315</f>
        <v>2113241.5300000003</v>
      </c>
      <c r="G261" s="3">
        <f t="shared" si="4"/>
        <v>98.11903580301706</v>
      </c>
    </row>
    <row r="262" spans="1:7" ht="15">
      <c r="A262" s="19"/>
      <c r="B262" s="20" t="s">
        <v>411</v>
      </c>
      <c r="C262" s="21"/>
      <c r="D262" s="22" t="s">
        <v>412</v>
      </c>
      <c r="E262" s="23" t="s">
        <v>413</v>
      </c>
      <c r="F262" s="30">
        <f>F263</f>
        <v>0</v>
      </c>
      <c r="G262" s="27">
        <f t="shared" si="4"/>
        <v>0</v>
      </c>
    </row>
    <row r="263" spans="1:7" ht="22.5">
      <c r="A263" s="24"/>
      <c r="B263" s="24"/>
      <c r="C263" s="24" t="s">
        <v>414</v>
      </c>
      <c r="D263" s="25" t="s">
        <v>415</v>
      </c>
      <c r="E263" s="26" t="s">
        <v>413</v>
      </c>
      <c r="F263" s="10"/>
      <c r="G263" s="2">
        <f t="shared" si="4"/>
        <v>0</v>
      </c>
    </row>
    <row r="264" spans="1:7" ht="15">
      <c r="A264" s="19"/>
      <c r="B264" s="20" t="s">
        <v>416</v>
      </c>
      <c r="C264" s="21"/>
      <c r="D264" s="22" t="s">
        <v>417</v>
      </c>
      <c r="E264" s="23" t="s">
        <v>418</v>
      </c>
      <c r="F264" s="30">
        <f>F265</f>
        <v>222246.05</v>
      </c>
      <c r="G264" s="27">
        <f t="shared" si="4"/>
        <v>99.99462336563813</v>
      </c>
    </row>
    <row r="265" spans="1:7" ht="22.5">
      <c r="A265" s="24"/>
      <c r="B265" s="24"/>
      <c r="C265" s="24" t="s">
        <v>414</v>
      </c>
      <c r="D265" s="25" t="s">
        <v>415</v>
      </c>
      <c r="E265" s="26" t="s">
        <v>418</v>
      </c>
      <c r="F265" s="10">
        <v>222246.05</v>
      </c>
      <c r="G265" s="2">
        <f t="shared" si="4"/>
        <v>99.99462336563813</v>
      </c>
    </row>
    <row r="266" spans="1:7" ht="15">
      <c r="A266" s="19"/>
      <c r="B266" s="20" t="s">
        <v>419</v>
      </c>
      <c r="C266" s="21"/>
      <c r="D266" s="22" t="s">
        <v>420</v>
      </c>
      <c r="E266" s="23" t="s">
        <v>421</v>
      </c>
      <c r="F266" s="30">
        <f>F267</f>
        <v>3585.3</v>
      </c>
      <c r="G266" s="27">
        <f t="shared" si="4"/>
        <v>64.66991341991341</v>
      </c>
    </row>
    <row r="267" spans="1:7" ht="12.75">
      <c r="A267" s="24"/>
      <c r="B267" s="24"/>
      <c r="C267" s="24" t="s">
        <v>8</v>
      </c>
      <c r="D267" s="25" t="s">
        <v>9</v>
      </c>
      <c r="E267" s="26" t="s">
        <v>421</v>
      </c>
      <c r="F267" s="10">
        <v>3585.3</v>
      </c>
      <c r="G267" s="2">
        <f t="shared" si="4"/>
        <v>64.66991341991341</v>
      </c>
    </row>
    <row r="268" spans="1:7" ht="22.5">
      <c r="A268" s="19"/>
      <c r="B268" s="20" t="s">
        <v>422</v>
      </c>
      <c r="C268" s="21"/>
      <c r="D268" s="22" t="s">
        <v>423</v>
      </c>
      <c r="E268" s="23" t="s">
        <v>424</v>
      </c>
      <c r="F268" s="30">
        <f>F269</f>
        <v>2100</v>
      </c>
      <c r="G268" s="27">
        <f t="shared" si="4"/>
        <v>86.63366336633663</v>
      </c>
    </row>
    <row r="269" spans="1:7" ht="12.75">
      <c r="A269" s="24"/>
      <c r="B269" s="24"/>
      <c r="C269" s="24" t="s">
        <v>35</v>
      </c>
      <c r="D269" s="25" t="s">
        <v>36</v>
      </c>
      <c r="E269" s="26" t="s">
        <v>424</v>
      </c>
      <c r="F269" s="10">
        <v>2100</v>
      </c>
      <c r="G269" s="2">
        <f t="shared" si="4"/>
        <v>86.63366336633663</v>
      </c>
    </row>
    <row r="270" spans="1:7" ht="15">
      <c r="A270" s="19"/>
      <c r="B270" s="20" t="s">
        <v>425</v>
      </c>
      <c r="C270" s="21"/>
      <c r="D270" s="22" t="s">
        <v>426</v>
      </c>
      <c r="E270" s="23" t="s">
        <v>427</v>
      </c>
      <c r="F270" s="30">
        <f>SUM(F271:F275)</f>
        <v>33856.06</v>
      </c>
      <c r="G270" s="27">
        <f t="shared" si="4"/>
        <v>98.1875815666599</v>
      </c>
    </row>
    <row r="271" spans="1:7" ht="12.75">
      <c r="A271" s="24"/>
      <c r="B271" s="24"/>
      <c r="C271" s="24" t="s">
        <v>23</v>
      </c>
      <c r="D271" s="25" t="s">
        <v>24</v>
      </c>
      <c r="E271" s="26" t="s">
        <v>428</v>
      </c>
      <c r="F271" s="10">
        <v>26422.59</v>
      </c>
      <c r="G271" s="2">
        <f t="shared" si="4"/>
        <v>99.9908798486282</v>
      </c>
    </row>
    <row r="272" spans="1:7" ht="12.75">
      <c r="A272" s="24"/>
      <c r="B272" s="24"/>
      <c r="C272" s="24" t="s">
        <v>26</v>
      </c>
      <c r="D272" s="25" t="s">
        <v>27</v>
      </c>
      <c r="E272" s="26" t="s">
        <v>429</v>
      </c>
      <c r="F272" s="10">
        <v>4661.35</v>
      </c>
      <c r="G272" s="2">
        <f t="shared" si="4"/>
        <v>96.64835164835166</v>
      </c>
    </row>
    <row r="273" spans="1:7" ht="12.75">
      <c r="A273" s="24"/>
      <c r="B273" s="24"/>
      <c r="C273" s="24" t="s">
        <v>29</v>
      </c>
      <c r="D273" s="25" t="s">
        <v>30</v>
      </c>
      <c r="E273" s="26" t="s">
        <v>430</v>
      </c>
      <c r="F273" s="10">
        <v>647.32</v>
      </c>
      <c r="G273" s="2">
        <f>F272*100/E273</f>
        <v>716.0291858678956</v>
      </c>
    </row>
    <row r="274" spans="1:7" ht="12.75">
      <c r="A274" s="24"/>
      <c r="B274" s="24"/>
      <c r="C274" s="24" t="s">
        <v>133</v>
      </c>
      <c r="D274" s="25" t="s">
        <v>134</v>
      </c>
      <c r="E274" s="26" t="s">
        <v>431</v>
      </c>
      <c r="F274" s="10">
        <v>1030.87</v>
      </c>
      <c r="G274" s="2">
        <f>F273*100/E274</f>
        <v>56.78245614035088</v>
      </c>
    </row>
    <row r="275" spans="1:7" ht="12.75">
      <c r="A275" s="24"/>
      <c r="B275" s="24"/>
      <c r="C275" s="24" t="s">
        <v>178</v>
      </c>
      <c r="D275" s="25" t="s">
        <v>179</v>
      </c>
      <c r="E275" s="26" t="s">
        <v>432</v>
      </c>
      <c r="F275" s="10">
        <v>1093.93</v>
      </c>
      <c r="G275" s="2">
        <f>F274*100/E275</f>
        <v>94.22943327239487</v>
      </c>
    </row>
    <row r="276" spans="1:7" ht="22.5">
      <c r="A276" s="24"/>
      <c r="B276" s="24"/>
      <c r="C276" s="24" t="s">
        <v>182</v>
      </c>
      <c r="D276" s="25" t="s">
        <v>183</v>
      </c>
      <c r="E276" s="26" t="s">
        <v>433</v>
      </c>
      <c r="G276" s="2"/>
    </row>
    <row r="277" spans="1:7" ht="33.75">
      <c r="A277" s="19"/>
      <c r="B277" s="20" t="s">
        <v>434</v>
      </c>
      <c r="C277" s="21"/>
      <c r="D277" s="22" t="s">
        <v>435</v>
      </c>
      <c r="E277" s="23" t="s">
        <v>436</v>
      </c>
      <c r="F277" s="30">
        <f>SUM(F278:F288)</f>
        <v>1060689.95</v>
      </c>
      <c r="G277" s="27">
        <f t="shared" si="4"/>
        <v>97.73890371424254</v>
      </c>
    </row>
    <row r="278" spans="1:7" ht="12.75">
      <c r="A278" s="24"/>
      <c r="B278" s="24"/>
      <c r="C278" s="24" t="s">
        <v>437</v>
      </c>
      <c r="D278" s="25" t="s">
        <v>438</v>
      </c>
      <c r="E278" s="26" t="s">
        <v>439</v>
      </c>
      <c r="F278" s="10">
        <v>980134.4</v>
      </c>
      <c r="G278" s="2">
        <f t="shared" si="4"/>
        <v>97.63948078857975</v>
      </c>
    </row>
    <row r="279" spans="1:7" ht="12.75">
      <c r="A279" s="24"/>
      <c r="B279" s="24"/>
      <c r="C279" s="24" t="s">
        <v>23</v>
      </c>
      <c r="D279" s="25" t="s">
        <v>24</v>
      </c>
      <c r="E279" s="26" t="s">
        <v>440</v>
      </c>
      <c r="F279" s="10">
        <v>20525</v>
      </c>
      <c r="G279" s="2">
        <f t="shared" si="4"/>
        <v>100</v>
      </c>
    </row>
    <row r="280" spans="1:7" ht="12.75">
      <c r="A280" s="24"/>
      <c r="B280" s="24"/>
      <c r="C280" s="24" t="s">
        <v>26</v>
      </c>
      <c r="D280" s="25" t="s">
        <v>27</v>
      </c>
      <c r="E280" s="26" t="s">
        <v>441</v>
      </c>
      <c r="F280" s="10">
        <v>45366.93</v>
      </c>
      <c r="G280" s="2">
        <f t="shared" si="4"/>
        <v>99.57185812738686</v>
      </c>
    </row>
    <row r="281" spans="1:7" ht="12.75">
      <c r="A281" s="24"/>
      <c r="B281" s="24"/>
      <c r="C281" s="24" t="s">
        <v>29</v>
      </c>
      <c r="D281" s="25" t="s">
        <v>30</v>
      </c>
      <c r="E281" s="26" t="s">
        <v>442</v>
      </c>
      <c r="F281" s="10">
        <v>379</v>
      </c>
      <c r="G281" s="2">
        <f t="shared" si="4"/>
        <v>100</v>
      </c>
    </row>
    <row r="282" spans="1:7" ht="12.75">
      <c r="A282" s="24"/>
      <c r="B282" s="24"/>
      <c r="C282" s="24" t="s">
        <v>32</v>
      </c>
      <c r="D282" s="25" t="s">
        <v>33</v>
      </c>
      <c r="E282" s="26" t="s">
        <v>443</v>
      </c>
      <c r="F282" s="10">
        <v>2025.79</v>
      </c>
      <c r="G282" s="2">
        <f t="shared" si="4"/>
        <v>81.58638743455498</v>
      </c>
    </row>
    <row r="283" spans="1:7" ht="12.75">
      <c r="A283" s="24"/>
      <c r="B283" s="24"/>
      <c r="C283" s="24" t="s">
        <v>158</v>
      </c>
      <c r="D283" s="25" t="s">
        <v>159</v>
      </c>
      <c r="E283" s="26" t="s">
        <v>444</v>
      </c>
      <c r="F283" s="10">
        <v>2647</v>
      </c>
      <c r="G283" s="2">
        <f t="shared" si="4"/>
        <v>100</v>
      </c>
    </row>
    <row r="284" spans="1:7" ht="12.75">
      <c r="A284" s="24"/>
      <c r="B284" s="24"/>
      <c r="C284" s="24" t="s">
        <v>35</v>
      </c>
      <c r="D284" s="25" t="s">
        <v>36</v>
      </c>
      <c r="E284" s="26" t="s">
        <v>445</v>
      </c>
      <c r="F284" s="10">
        <v>7173.5</v>
      </c>
      <c r="G284" s="2">
        <f t="shared" si="4"/>
        <v>97.42632079315496</v>
      </c>
    </row>
    <row r="285" spans="1:7" ht="33.75">
      <c r="A285" s="24"/>
      <c r="B285" s="24"/>
      <c r="C285" s="24" t="s">
        <v>171</v>
      </c>
      <c r="D285" s="25" t="s">
        <v>172</v>
      </c>
      <c r="E285" s="26" t="s">
        <v>446</v>
      </c>
      <c r="F285" s="10">
        <v>630</v>
      </c>
      <c r="G285" s="2">
        <f t="shared" si="4"/>
        <v>100</v>
      </c>
    </row>
    <row r="286" spans="1:7" ht="12.75">
      <c r="A286" s="24"/>
      <c r="B286" s="24"/>
      <c r="C286" s="24" t="s">
        <v>133</v>
      </c>
      <c r="D286" s="25" t="s">
        <v>134</v>
      </c>
      <c r="E286" s="26" t="s">
        <v>447</v>
      </c>
      <c r="F286" s="10">
        <v>16.4</v>
      </c>
      <c r="G286" s="2">
        <f t="shared" si="4"/>
        <v>96.4705882352941</v>
      </c>
    </row>
    <row r="287" spans="1:7" ht="12.75">
      <c r="A287" s="24"/>
      <c r="B287" s="24"/>
      <c r="C287" s="24" t="s">
        <v>178</v>
      </c>
      <c r="D287" s="25" t="s">
        <v>179</v>
      </c>
      <c r="E287" s="26" t="s">
        <v>432</v>
      </c>
      <c r="F287" s="10">
        <v>1093.93</v>
      </c>
      <c r="G287" s="2">
        <f t="shared" si="4"/>
        <v>99.99360146252285</v>
      </c>
    </row>
    <row r="288" spans="1:7" ht="22.5">
      <c r="A288" s="24"/>
      <c r="B288" s="24"/>
      <c r="C288" s="24" t="s">
        <v>182</v>
      </c>
      <c r="D288" s="25" t="s">
        <v>183</v>
      </c>
      <c r="E288" s="26" t="s">
        <v>448</v>
      </c>
      <c r="F288" s="10">
        <v>698</v>
      </c>
      <c r="G288" s="2">
        <f t="shared" si="4"/>
        <v>100</v>
      </c>
    </row>
    <row r="289" spans="1:7" ht="56.25">
      <c r="A289" s="19"/>
      <c r="B289" s="20" t="s">
        <v>449</v>
      </c>
      <c r="C289" s="21"/>
      <c r="D289" s="22" t="s">
        <v>450</v>
      </c>
      <c r="E289" s="23" t="s">
        <v>451</v>
      </c>
      <c r="F289" s="30">
        <f>F290</f>
        <v>3960.79</v>
      </c>
      <c r="G289" s="27">
        <f t="shared" si="4"/>
        <v>90.96899402847956</v>
      </c>
    </row>
    <row r="290" spans="1:7" ht="12.75">
      <c r="A290" s="24"/>
      <c r="B290" s="24"/>
      <c r="C290" s="24" t="s">
        <v>452</v>
      </c>
      <c r="D290" s="25" t="s">
        <v>453</v>
      </c>
      <c r="E290" s="26" t="s">
        <v>451</v>
      </c>
      <c r="F290" s="10">
        <v>3960.79</v>
      </c>
      <c r="G290" s="2">
        <f t="shared" si="4"/>
        <v>90.96899402847956</v>
      </c>
    </row>
    <row r="291" spans="1:7" ht="22.5">
      <c r="A291" s="19"/>
      <c r="B291" s="20" t="s">
        <v>454</v>
      </c>
      <c r="C291" s="21"/>
      <c r="D291" s="22" t="s">
        <v>455</v>
      </c>
      <c r="E291" s="23" t="s">
        <v>456</v>
      </c>
      <c r="F291" s="30">
        <f>F292</f>
        <v>244964.85</v>
      </c>
      <c r="G291" s="27">
        <f t="shared" si="4"/>
        <v>100</v>
      </c>
    </row>
    <row r="292" spans="1:7" ht="12.75">
      <c r="A292" s="24"/>
      <c r="B292" s="24"/>
      <c r="C292" s="24" t="s">
        <v>437</v>
      </c>
      <c r="D292" s="25" t="s">
        <v>438</v>
      </c>
      <c r="E292" s="26" t="s">
        <v>456</v>
      </c>
      <c r="F292" s="10">
        <v>244964.85</v>
      </c>
      <c r="G292" s="2">
        <f t="shared" si="4"/>
        <v>100</v>
      </c>
    </row>
    <row r="293" spans="1:7" ht="15">
      <c r="A293" s="19"/>
      <c r="B293" s="20" t="s">
        <v>457</v>
      </c>
      <c r="C293" s="21"/>
      <c r="D293" s="22" t="s">
        <v>458</v>
      </c>
      <c r="E293" s="23" t="s">
        <v>459</v>
      </c>
      <c r="F293" s="30">
        <f>SUM(F294:F295)</f>
        <v>15288.85</v>
      </c>
      <c r="G293" s="27">
        <f t="shared" si="4"/>
        <v>93.66446118973228</v>
      </c>
    </row>
    <row r="294" spans="1:7" ht="12.75">
      <c r="A294" s="24"/>
      <c r="B294" s="24"/>
      <c r="C294" s="24" t="s">
        <v>437</v>
      </c>
      <c r="D294" s="25" t="s">
        <v>438</v>
      </c>
      <c r="E294" s="26" t="s">
        <v>460</v>
      </c>
      <c r="F294" s="10">
        <v>14048.5</v>
      </c>
      <c r="G294" s="2">
        <f t="shared" si="4"/>
        <v>97.46427084778688</v>
      </c>
    </row>
    <row r="295" spans="1:7" ht="12.75">
      <c r="A295" s="24"/>
      <c r="B295" s="24"/>
      <c r="C295" s="24" t="s">
        <v>35</v>
      </c>
      <c r="D295" s="25" t="s">
        <v>36</v>
      </c>
      <c r="E295" s="26" t="s">
        <v>461</v>
      </c>
      <c r="F295" s="10">
        <v>1240.35</v>
      </c>
      <c r="G295" s="2">
        <f t="shared" si="4"/>
        <v>64.97380827658459</v>
      </c>
    </row>
    <row r="296" spans="1:7" ht="15">
      <c r="A296" s="19"/>
      <c r="B296" s="20" t="s">
        <v>462</v>
      </c>
      <c r="C296" s="21"/>
      <c r="D296" s="22" t="s">
        <v>463</v>
      </c>
      <c r="E296" s="23" t="s">
        <v>464</v>
      </c>
      <c r="F296" s="30">
        <f>F297</f>
        <v>29301.02</v>
      </c>
      <c r="G296" s="27">
        <f t="shared" si="4"/>
        <v>98.69651037456211</v>
      </c>
    </row>
    <row r="297" spans="1:7" ht="12.75">
      <c r="A297" s="24"/>
      <c r="B297" s="24"/>
      <c r="C297" s="24" t="s">
        <v>437</v>
      </c>
      <c r="D297" s="25" t="s">
        <v>438</v>
      </c>
      <c r="E297" s="26" t="s">
        <v>464</v>
      </c>
      <c r="F297" s="10">
        <v>29301.02</v>
      </c>
      <c r="G297" s="2">
        <f t="shared" si="4"/>
        <v>98.69651037456211</v>
      </c>
    </row>
    <row r="298" spans="1:7" ht="15">
      <c r="A298" s="19"/>
      <c r="B298" s="20" t="s">
        <v>465</v>
      </c>
      <c r="C298" s="21"/>
      <c r="D298" s="22" t="s">
        <v>466</v>
      </c>
      <c r="E298" s="23" t="s">
        <v>467</v>
      </c>
      <c r="F298" s="30">
        <f>SUM(F299:F314)</f>
        <v>377171.98</v>
      </c>
      <c r="G298" s="27">
        <f t="shared" si="4"/>
        <v>97.88919946535862</v>
      </c>
    </row>
    <row r="299" spans="1:7" ht="12.75">
      <c r="A299" s="24"/>
      <c r="B299" s="24"/>
      <c r="C299" s="24" t="s">
        <v>147</v>
      </c>
      <c r="D299" s="25" t="s">
        <v>148</v>
      </c>
      <c r="E299" s="26" t="s">
        <v>468</v>
      </c>
      <c r="F299" s="10">
        <v>116.32</v>
      </c>
      <c r="G299" s="2">
        <f t="shared" si="4"/>
        <v>32.22160664819945</v>
      </c>
    </row>
    <row r="300" spans="1:7" ht="12.75">
      <c r="A300" s="24"/>
      <c r="B300" s="24"/>
      <c r="C300" s="24" t="s">
        <v>23</v>
      </c>
      <c r="D300" s="25" t="s">
        <v>24</v>
      </c>
      <c r="E300" s="26" t="s">
        <v>469</v>
      </c>
      <c r="F300" s="10">
        <v>257375.37</v>
      </c>
      <c r="G300" s="2">
        <f t="shared" si="4"/>
        <v>99.82599370112945</v>
      </c>
    </row>
    <row r="301" spans="1:7" ht="12.75">
      <c r="A301" s="24"/>
      <c r="B301" s="24"/>
      <c r="C301" s="24" t="s">
        <v>151</v>
      </c>
      <c r="D301" s="25" t="s">
        <v>152</v>
      </c>
      <c r="E301" s="26" t="s">
        <v>470</v>
      </c>
      <c r="F301" s="10">
        <v>22782.91</v>
      </c>
      <c r="G301" s="2">
        <f t="shared" si="4"/>
        <v>99.24599233315908</v>
      </c>
    </row>
    <row r="302" spans="1:7" ht="12.75">
      <c r="A302" s="24"/>
      <c r="B302" s="24"/>
      <c r="C302" s="24" t="s">
        <v>26</v>
      </c>
      <c r="D302" s="25" t="s">
        <v>27</v>
      </c>
      <c r="E302" s="26" t="s">
        <v>471</v>
      </c>
      <c r="F302" s="10">
        <v>49867.34</v>
      </c>
      <c r="G302" s="2">
        <f t="shared" si="4"/>
        <v>97.01628372988853</v>
      </c>
    </row>
    <row r="303" spans="1:7" ht="12.75">
      <c r="A303" s="24"/>
      <c r="B303" s="24"/>
      <c r="C303" s="24" t="s">
        <v>29</v>
      </c>
      <c r="D303" s="25" t="s">
        <v>30</v>
      </c>
      <c r="E303" s="26" t="s">
        <v>472</v>
      </c>
      <c r="F303" s="10">
        <v>4635.71</v>
      </c>
      <c r="G303" s="2">
        <f t="shared" si="4"/>
        <v>72.3990317038888</v>
      </c>
    </row>
    <row r="304" spans="1:7" ht="12.75">
      <c r="A304" s="24"/>
      <c r="B304" s="24"/>
      <c r="C304" s="24" t="s">
        <v>32</v>
      </c>
      <c r="D304" s="25" t="s">
        <v>33</v>
      </c>
      <c r="E304" s="26" t="s">
        <v>473</v>
      </c>
      <c r="F304" s="10">
        <v>9632.13</v>
      </c>
      <c r="G304" s="2">
        <f t="shared" si="4"/>
        <v>96.62082455612398</v>
      </c>
    </row>
    <row r="305" spans="1:7" ht="12.75">
      <c r="A305" s="24"/>
      <c r="B305" s="24"/>
      <c r="C305" s="24" t="s">
        <v>158</v>
      </c>
      <c r="D305" s="25" t="s">
        <v>159</v>
      </c>
      <c r="E305" s="26" t="s">
        <v>474</v>
      </c>
      <c r="F305" s="10">
        <v>7172.14</v>
      </c>
      <c r="G305" s="2">
        <f t="shared" si="4"/>
        <v>82.15509736540665</v>
      </c>
    </row>
    <row r="306" spans="1:7" ht="12.75">
      <c r="A306" s="24"/>
      <c r="B306" s="24"/>
      <c r="C306" s="24" t="s">
        <v>161</v>
      </c>
      <c r="D306" s="25" t="s">
        <v>162</v>
      </c>
      <c r="E306" s="26" t="s">
        <v>475</v>
      </c>
      <c r="F306" s="10">
        <v>214</v>
      </c>
      <c r="G306" s="2">
        <f t="shared" si="4"/>
        <v>47.767857142857146</v>
      </c>
    </row>
    <row r="307" spans="1:7" ht="12.75">
      <c r="A307" s="24"/>
      <c r="B307" s="24"/>
      <c r="C307" s="24" t="s">
        <v>35</v>
      </c>
      <c r="D307" s="25" t="s">
        <v>36</v>
      </c>
      <c r="E307" s="26" t="s">
        <v>476</v>
      </c>
      <c r="F307" s="10">
        <v>10006</v>
      </c>
      <c r="G307" s="2">
        <f t="shared" si="4"/>
        <v>100</v>
      </c>
    </row>
    <row r="308" spans="1:7" ht="22.5">
      <c r="A308" s="24"/>
      <c r="B308" s="24"/>
      <c r="C308" s="24" t="s">
        <v>168</v>
      </c>
      <c r="D308" s="25" t="s">
        <v>169</v>
      </c>
      <c r="E308" s="26" t="s">
        <v>477</v>
      </c>
      <c r="F308" s="10">
        <v>945.94</v>
      </c>
      <c r="G308" s="2">
        <f t="shared" si="4"/>
        <v>67.18323863636364</v>
      </c>
    </row>
    <row r="309" spans="1:7" ht="33.75">
      <c r="A309" s="24"/>
      <c r="B309" s="24"/>
      <c r="C309" s="24" t="s">
        <v>171</v>
      </c>
      <c r="D309" s="25" t="s">
        <v>172</v>
      </c>
      <c r="E309" s="26" t="s">
        <v>478</v>
      </c>
      <c r="F309" s="10">
        <v>1844.44</v>
      </c>
      <c r="G309" s="2">
        <f t="shared" si="4"/>
        <v>74.19308125502816</v>
      </c>
    </row>
    <row r="310" spans="1:7" ht="12.75">
      <c r="A310" s="24"/>
      <c r="B310" s="24"/>
      <c r="C310" s="24" t="s">
        <v>133</v>
      </c>
      <c r="D310" s="25" t="s">
        <v>134</v>
      </c>
      <c r="E310" s="26" t="s">
        <v>479</v>
      </c>
      <c r="F310" s="10">
        <v>4555.24</v>
      </c>
      <c r="G310" s="2">
        <f t="shared" si="4"/>
        <v>96.59117896522477</v>
      </c>
    </row>
    <row r="311" spans="1:7" ht="12.75">
      <c r="A311" s="24"/>
      <c r="B311" s="24"/>
      <c r="C311" s="24" t="s">
        <v>8</v>
      </c>
      <c r="D311" s="25" t="s">
        <v>9</v>
      </c>
      <c r="E311" s="26" t="s">
        <v>480</v>
      </c>
      <c r="F311" s="10">
        <v>627</v>
      </c>
      <c r="G311" s="2">
        <f t="shared" si="4"/>
        <v>100</v>
      </c>
    </row>
    <row r="312" spans="1:7" ht="12.75">
      <c r="A312" s="24"/>
      <c r="B312" s="24"/>
      <c r="C312" s="24" t="s">
        <v>178</v>
      </c>
      <c r="D312" s="25" t="s">
        <v>179</v>
      </c>
      <c r="E312" s="26" t="s">
        <v>481</v>
      </c>
      <c r="F312" s="10">
        <v>5743.13</v>
      </c>
      <c r="G312" s="2">
        <f t="shared" si="4"/>
        <v>99.98485376044569</v>
      </c>
    </row>
    <row r="313" spans="1:7" ht="12.75">
      <c r="A313" s="24"/>
      <c r="B313" s="24"/>
      <c r="C313" s="24" t="s">
        <v>95</v>
      </c>
      <c r="D313" s="25" t="s">
        <v>96</v>
      </c>
      <c r="E313" s="26" t="s">
        <v>482</v>
      </c>
      <c r="F313" s="10">
        <v>27.31</v>
      </c>
      <c r="G313" s="2">
        <f t="shared" si="4"/>
        <v>25.764150943396228</v>
      </c>
    </row>
    <row r="314" spans="1:7" ht="22.5">
      <c r="A314" s="24"/>
      <c r="B314" s="24"/>
      <c r="C314" s="24" t="s">
        <v>182</v>
      </c>
      <c r="D314" s="25" t="s">
        <v>183</v>
      </c>
      <c r="E314" s="26" t="s">
        <v>483</v>
      </c>
      <c r="F314" s="10">
        <v>1627</v>
      </c>
      <c r="G314" s="2">
        <f t="shared" si="4"/>
        <v>76.74528301886792</v>
      </c>
    </row>
    <row r="315" spans="1:7" ht="15">
      <c r="A315" s="19"/>
      <c r="B315" s="20" t="s">
        <v>484</v>
      </c>
      <c r="C315" s="21"/>
      <c r="D315" s="22" t="s">
        <v>21</v>
      </c>
      <c r="E315" s="23" t="s">
        <v>485</v>
      </c>
      <c r="F315" s="30">
        <f>SUM(F316:F318)</f>
        <v>120076.68</v>
      </c>
      <c r="G315" s="27">
        <f t="shared" si="4"/>
        <v>99.46297784220336</v>
      </c>
    </row>
    <row r="316" spans="1:7" ht="12.75">
      <c r="A316" s="24"/>
      <c r="B316" s="24"/>
      <c r="C316" s="24" t="s">
        <v>437</v>
      </c>
      <c r="D316" s="25" t="s">
        <v>438</v>
      </c>
      <c r="E316" s="26" t="s">
        <v>486</v>
      </c>
      <c r="F316" s="10">
        <v>101391</v>
      </c>
      <c r="G316" s="2">
        <f t="shared" si="4"/>
        <v>99.80313216721953</v>
      </c>
    </row>
    <row r="317" spans="1:7" ht="12.75">
      <c r="A317" s="24"/>
      <c r="B317" s="24"/>
      <c r="C317" s="24" t="s">
        <v>32</v>
      </c>
      <c r="D317" s="25" t="s">
        <v>33</v>
      </c>
      <c r="E317" s="26" t="s">
        <v>487</v>
      </c>
      <c r="F317" s="10">
        <v>3704.4</v>
      </c>
      <c r="G317" s="2">
        <f t="shared" si="4"/>
        <v>97.0754716981132</v>
      </c>
    </row>
    <row r="318" spans="1:7" ht="12.75">
      <c r="A318" s="24"/>
      <c r="B318" s="24"/>
      <c r="C318" s="24" t="s">
        <v>35</v>
      </c>
      <c r="D318" s="25" t="s">
        <v>36</v>
      </c>
      <c r="E318" s="26" t="s">
        <v>488</v>
      </c>
      <c r="F318" s="10">
        <v>14981.28</v>
      </c>
      <c r="G318" s="2">
        <f t="shared" si="4"/>
        <v>97.8018018018018</v>
      </c>
    </row>
    <row r="319" spans="1:7" ht="12.75">
      <c r="A319" s="16" t="s">
        <v>489</v>
      </c>
      <c r="B319" s="16"/>
      <c r="C319" s="16"/>
      <c r="D319" s="17" t="s">
        <v>490</v>
      </c>
      <c r="E319" s="18" t="s">
        <v>491</v>
      </c>
      <c r="F319" s="13">
        <f>F320+F322</f>
        <v>59653.18</v>
      </c>
      <c r="G319" s="28">
        <f t="shared" si="4"/>
        <v>77.17551882406562</v>
      </c>
    </row>
    <row r="320" spans="1:7" ht="22.5">
      <c r="A320" s="19"/>
      <c r="B320" s="20" t="s">
        <v>492</v>
      </c>
      <c r="C320" s="21"/>
      <c r="D320" s="22" t="s">
        <v>493</v>
      </c>
      <c r="E320" s="23" t="s">
        <v>494</v>
      </c>
      <c r="F320" s="30">
        <f>F321</f>
        <v>1587</v>
      </c>
      <c r="G320" s="27">
        <f t="shared" si="4"/>
        <v>29.0979097909791</v>
      </c>
    </row>
    <row r="321" spans="1:7" ht="12.75">
      <c r="A321" s="24"/>
      <c r="B321" s="24"/>
      <c r="C321" s="24" t="s">
        <v>35</v>
      </c>
      <c r="D321" s="25" t="s">
        <v>36</v>
      </c>
      <c r="E321" s="26" t="s">
        <v>494</v>
      </c>
      <c r="F321" s="10">
        <v>1587</v>
      </c>
      <c r="G321" s="2">
        <f t="shared" si="4"/>
        <v>29.0979097909791</v>
      </c>
    </row>
    <row r="322" spans="1:7" ht="15">
      <c r="A322" s="19"/>
      <c r="B322" s="20" t="s">
        <v>495</v>
      </c>
      <c r="C322" s="21"/>
      <c r="D322" s="22" t="s">
        <v>21</v>
      </c>
      <c r="E322" s="23" t="s">
        <v>496</v>
      </c>
      <c r="F322" s="30">
        <f>SUM(F323:F336)</f>
        <v>58066.18</v>
      </c>
      <c r="G322" s="27">
        <f t="shared" si="4"/>
        <v>80.82543411208039</v>
      </c>
    </row>
    <row r="323" spans="1:7" ht="33.75">
      <c r="A323" s="24"/>
      <c r="B323" s="24"/>
      <c r="C323" s="24" t="s">
        <v>497</v>
      </c>
      <c r="D323" s="25" t="s">
        <v>498</v>
      </c>
      <c r="E323" s="26" t="s">
        <v>499</v>
      </c>
      <c r="F323" s="10">
        <v>4342.02</v>
      </c>
      <c r="G323" s="2">
        <f t="shared" si="4"/>
        <v>86.84040000000002</v>
      </c>
    </row>
    <row r="324" spans="1:7" ht="12.75">
      <c r="A324" s="24"/>
      <c r="B324" s="24"/>
      <c r="C324" s="24" t="s">
        <v>500</v>
      </c>
      <c r="D324" s="25" t="s">
        <v>438</v>
      </c>
      <c r="E324" s="26" t="s">
        <v>501</v>
      </c>
      <c r="F324" s="10">
        <v>5640.05</v>
      </c>
      <c r="G324" s="2">
        <f aca="true" t="shared" si="5" ref="G324:G387">F324*100/E324</f>
        <v>99.99822699750894</v>
      </c>
    </row>
    <row r="325" spans="1:7" ht="12.75">
      <c r="A325" s="24"/>
      <c r="B325" s="24"/>
      <c r="C325" s="24" t="s">
        <v>502</v>
      </c>
      <c r="D325" s="25" t="s">
        <v>24</v>
      </c>
      <c r="E325" s="26" t="s">
        <v>503</v>
      </c>
      <c r="F325" s="10">
        <v>8999.47</v>
      </c>
      <c r="G325" s="2">
        <f t="shared" si="5"/>
        <v>100</v>
      </c>
    </row>
    <row r="326" spans="1:7" ht="12.75">
      <c r="A326" s="24"/>
      <c r="B326" s="24"/>
      <c r="C326" s="24" t="s">
        <v>504</v>
      </c>
      <c r="D326" s="25" t="s">
        <v>24</v>
      </c>
      <c r="E326" s="26" t="s">
        <v>505</v>
      </c>
      <c r="F326" s="10">
        <v>476.65</v>
      </c>
      <c r="G326" s="2">
        <f t="shared" si="5"/>
        <v>100</v>
      </c>
    </row>
    <row r="327" spans="1:7" ht="12.75">
      <c r="A327" s="24"/>
      <c r="B327" s="24"/>
      <c r="C327" s="24" t="s">
        <v>506</v>
      </c>
      <c r="D327" s="25" t="s">
        <v>27</v>
      </c>
      <c r="E327" s="26" t="s">
        <v>507</v>
      </c>
      <c r="F327" s="10">
        <v>1626.58</v>
      </c>
      <c r="G327" s="2">
        <f t="shared" si="5"/>
        <v>99.84041051326433</v>
      </c>
    </row>
    <row r="328" spans="1:7" ht="12.75">
      <c r="A328" s="24"/>
      <c r="B328" s="24"/>
      <c r="C328" s="24" t="s">
        <v>508</v>
      </c>
      <c r="D328" s="25" t="s">
        <v>27</v>
      </c>
      <c r="E328" s="26" t="s">
        <v>509</v>
      </c>
      <c r="F328" s="10">
        <v>86.15</v>
      </c>
      <c r="G328" s="2">
        <f t="shared" si="5"/>
        <v>99.83775640282767</v>
      </c>
    </row>
    <row r="329" spans="1:7" ht="12.75">
      <c r="A329" s="24"/>
      <c r="B329" s="24"/>
      <c r="C329" s="24" t="s">
        <v>510</v>
      </c>
      <c r="D329" s="25" t="s">
        <v>30</v>
      </c>
      <c r="E329" s="26" t="s">
        <v>511</v>
      </c>
      <c r="F329" s="10">
        <v>160.18</v>
      </c>
      <c r="G329" s="2">
        <f t="shared" si="5"/>
        <v>99.96255616575137</v>
      </c>
    </row>
    <row r="330" spans="1:7" ht="12.75">
      <c r="A330" s="24"/>
      <c r="B330" s="24"/>
      <c r="C330" s="24" t="s">
        <v>512</v>
      </c>
      <c r="D330" s="25" t="s">
        <v>30</v>
      </c>
      <c r="E330" s="26" t="s">
        <v>513</v>
      </c>
      <c r="F330" s="10">
        <v>8.46</v>
      </c>
      <c r="G330" s="2">
        <f t="shared" si="5"/>
        <v>99.64664310954065</v>
      </c>
    </row>
    <row r="331" spans="1:7" ht="12.75">
      <c r="A331" s="24"/>
      <c r="B331" s="24"/>
      <c r="C331" s="24" t="s">
        <v>514</v>
      </c>
      <c r="D331" s="25" t="s">
        <v>112</v>
      </c>
      <c r="E331" s="26" t="s">
        <v>515</v>
      </c>
      <c r="F331" s="10">
        <v>2439</v>
      </c>
      <c r="G331" s="2">
        <f t="shared" si="5"/>
        <v>42.802990418026745</v>
      </c>
    </row>
    <row r="332" spans="1:7" ht="12.75">
      <c r="A332" s="24"/>
      <c r="B332" s="24"/>
      <c r="C332" s="24" t="s">
        <v>516</v>
      </c>
      <c r="D332" s="25" t="s">
        <v>112</v>
      </c>
      <c r="E332" s="26" t="s">
        <v>517</v>
      </c>
      <c r="F332" s="10">
        <v>129.19</v>
      </c>
      <c r="G332" s="2">
        <f t="shared" si="5"/>
        <v>42.80649436713055</v>
      </c>
    </row>
    <row r="333" spans="1:7" ht="12.75">
      <c r="A333" s="24"/>
      <c r="B333" s="24"/>
      <c r="C333" s="24" t="s">
        <v>518</v>
      </c>
      <c r="D333" s="25" t="s">
        <v>33</v>
      </c>
      <c r="E333" s="26" t="s">
        <v>519</v>
      </c>
      <c r="F333" s="10">
        <v>547.35</v>
      </c>
      <c r="G333" s="2">
        <f t="shared" si="5"/>
        <v>65.4928566300524</v>
      </c>
    </row>
    <row r="334" spans="1:7" ht="12.75">
      <c r="A334" s="24"/>
      <c r="B334" s="24"/>
      <c r="C334" s="24" t="s">
        <v>520</v>
      </c>
      <c r="D334" s="25" t="s">
        <v>33</v>
      </c>
      <c r="E334" s="26" t="s">
        <v>521</v>
      </c>
      <c r="F334" s="10">
        <v>28.98</v>
      </c>
      <c r="G334" s="2">
        <f t="shared" si="5"/>
        <v>65.47672842295526</v>
      </c>
    </row>
    <row r="335" spans="1:7" ht="12.75">
      <c r="A335" s="24"/>
      <c r="B335" s="24"/>
      <c r="C335" s="24" t="s">
        <v>522</v>
      </c>
      <c r="D335" s="25" t="s">
        <v>36</v>
      </c>
      <c r="E335" s="26" t="s">
        <v>523</v>
      </c>
      <c r="F335" s="10">
        <v>31892.9</v>
      </c>
      <c r="G335" s="2">
        <f t="shared" si="5"/>
        <v>78.16875759496432</v>
      </c>
    </row>
    <row r="336" spans="1:7" ht="12.75">
      <c r="A336" s="24"/>
      <c r="B336" s="24"/>
      <c r="C336" s="24" t="s">
        <v>524</v>
      </c>
      <c r="D336" s="25" t="s">
        <v>36</v>
      </c>
      <c r="E336" s="26" t="s">
        <v>525</v>
      </c>
      <c r="F336" s="10">
        <v>1689.2</v>
      </c>
      <c r="G336" s="2">
        <f t="shared" si="5"/>
        <v>78.16968541468064</v>
      </c>
    </row>
    <row r="337" spans="1:7" ht="12.75">
      <c r="A337" s="16" t="s">
        <v>526</v>
      </c>
      <c r="B337" s="16"/>
      <c r="C337" s="16"/>
      <c r="D337" s="17" t="s">
        <v>527</v>
      </c>
      <c r="E337" s="18" t="s">
        <v>528</v>
      </c>
      <c r="F337" s="13">
        <f>F338+F347</f>
        <v>178904.49000000002</v>
      </c>
      <c r="G337" s="3">
        <f t="shared" si="5"/>
        <v>92.14471352932695</v>
      </c>
    </row>
    <row r="338" spans="1:7" ht="15">
      <c r="A338" s="19"/>
      <c r="B338" s="20" t="s">
        <v>529</v>
      </c>
      <c r="C338" s="21"/>
      <c r="D338" s="22" t="s">
        <v>530</v>
      </c>
      <c r="E338" s="23" t="s">
        <v>531</v>
      </c>
      <c r="F338" s="30">
        <f>SUM(F339:F346)</f>
        <v>124513.78000000001</v>
      </c>
      <c r="G338" s="27">
        <f t="shared" si="5"/>
        <v>93.97479188208037</v>
      </c>
    </row>
    <row r="339" spans="1:7" ht="12.75">
      <c r="A339" s="24"/>
      <c r="B339" s="24"/>
      <c r="C339" s="24" t="s">
        <v>147</v>
      </c>
      <c r="D339" s="25" t="s">
        <v>148</v>
      </c>
      <c r="E339" s="26" t="s">
        <v>532</v>
      </c>
      <c r="F339" s="10">
        <v>4510.8</v>
      </c>
      <c r="G339" s="2">
        <f t="shared" si="5"/>
        <v>99.97340425531915</v>
      </c>
    </row>
    <row r="340" spans="1:7" ht="12.75">
      <c r="A340" s="24"/>
      <c r="B340" s="24"/>
      <c r="C340" s="24" t="s">
        <v>23</v>
      </c>
      <c r="D340" s="25" t="s">
        <v>24</v>
      </c>
      <c r="E340" s="26" t="s">
        <v>533</v>
      </c>
      <c r="F340" s="10">
        <v>88348.96</v>
      </c>
      <c r="G340" s="2">
        <f t="shared" si="5"/>
        <v>95.44944415034409</v>
      </c>
    </row>
    <row r="341" spans="1:7" ht="12.75">
      <c r="A341" s="24"/>
      <c r="B341" s="24"/>
      <c r="C341" s="24" t="s">
        <v>151</v>
      </c>
      <c r="D341" s="25" t="s">
        <v>152</v>
      </c>
      <c r="E341" s="26" t="s">
        <v>534</v>
      </c>
      <c r="F341" s="10">
        <v>3830.35</v>
      </c>
      <c r="G341" s="2">
        <f t="shared" si="5"/>
        <v>83.96207803594915</v>
      </c>
    </row>
    <row r="342" spans="1:7" ht="12.75">
      <c r="A342" s="24"/>
      <c r="B342" s="24"/>
      <c r="C342" s="24" t="s">
        <v>26</v>
      </c>
      <c r="D342" s="25" t="s">
        <v>27</v>
      </c>
      <c r="E342" s="26" t="s">
        <v>535</v>
      </c>
      <c r="F342" s="10">
        <v>16605.11</v>
      </c>
      <c r="G342" s="2">
        <f t="shared" si="5"/>
        <v>92.31728470562072</v>
      </c>
    </row>
    <row r="343" spans="1:7" ht="12.75">
      <c r="A343" s="24"/>
      <c r="B343" s="24"/>
      <c r="C343" s="24" t="s">
        <v>29</v>
      </c>
      <c r="D343" s="25" t="s">
        <v>30</v>
      </c>
      <c r="E343" s="26" t="s">
        <v>536</v>
      </c>
      <c r="F343" s="10">
        <v>642.34</v>
      </c>
      <c r="G343" s="2">
        <f t="shared" si="5"/>
        <v>50.61780929866036</v>
      </c>
    </row>
    <row r="344" spans="1:7" ht="12.75">
      <c r="A344" s="24"/>
      <c r="B344" s="24"/>
      <c r="C344" s="24" t="s">
        <v>32</v>
      </c>
      <c r="D344" s="25" t="s">
        <v>33</v>
      </c>
      <c r="E344" s="26" t="s">
        <v>537</v>
      </c>
      <c r="F344" s="10">
        <v>7611.98</v>
      </c>
      <c r="G344" s="2">
        <f t="shared" si="5"/>
        <v>93.16988984088127</v>
      </c>
    </row>
    <row r="345" spans="1:7" ht="12.75">
      <c r="A345" s="24"/>
      <c r="B345" s="24"/>
      <c r="C345" s="24" t="s">
        <v>35</v>
      </c>
      <c r="D345" s="25" t="s">
        <v>36</v>
      </c>
      <c r="E345" s="26" t="s">
        <v>538</v>
      </c>
      <c r="F345" s="10">
        <v>84.24</v>
      </c>
      <c r="G345" s="2">
        <f t="shared" si="5"/>
        <v>15.151079136690647</v>
      </c>
    </row>
    <row r="346" spans="1:7" ht="12.75">
      <c r="A346" s="24"/>
      <c r="B346" s="24"/>
      <c r="C346" s="24" t="s">
        <v>178</v>
      </c>
      <c r="D346" s="25" t="s">
        <v>179</v>
      </c>
      <c r="E346" s="26" t="s">
        <v>539</v>
      </c>
      <c r="F346" s="10">
        <v>2880</v>
      </c>
      <c r="G346" s="2">
        <f t="shared" si="5"/>
        <v>100</v>
      </c>
    </row>
    <row r="347" spans="1:7" ht="15">
      <c r="A347" s="19"/>
      <c r="B347" s="20" t="s">
        <v>540</v>
      </c>
      <c r="C347" s="21"/>
      <c r="D347" s="22" t="s">
        <v>541</v>
      </c>
      <c r="E347" s="23" t="s">
        <v>542</v>
      </c>
      <c r="F347" s="30">
        <f>SUM(F348:F349)</f>
        <v>54390.71</v>
      </c>
      <c r="G347" s="27">
        <f t="shared" si="5"/>
        <v>88.21211826335166</v>
      </c>
    </row>
    <row r="348" spans="1:7" ht="12.75">
      <c r="A348" s="24"/>
      <c r="B348" s="24"/>
      <c r="C348" s="24" t="s">
        <v>543</v>
      </c>
      <c r="D348" s="25" t="s">
        <v>544</v>
      </c>
      <c r="E348" s="26" t="s">
        <v>545</v>
      </c>
      <c r="F348" s="10">
        <v>42569.6</v>
      </c>
      <c r="G348" s="2">
        <f t="shared" si="5"/>
        <v>85.41766157674017</v>
      </c>
    </row>
    <row r="349" spans="1:7" ht="12.75">
      <c r="A349" s="24"/>
      <c r="B349" s="24"/>
      <c r="C349" s="24" t="s">
        <v>546</v>
      </c>
      <c r="D349" s="25" t="s">
        <v>547</v>
      </c>
      <c r="E349" s="26" t="s">
        <v>548</v>
      </c>
      <c r="F349" s="10">
        <v>11821.11</v>
      </c>
      <c r="G349" s="2">
        <f t="shared" si="5"/>
        <v>99.99247166300118</v>
      </c>
    </row>
    <row r="350" spans="1:7" ht="12.75">
      <c r="A350" s="16" t="s">
        <v>549</v>
      </c>
      <c r="B350" s="16"/>
      <c r="C350" s="16"/>
      <c r="D350" s="17" t="s">
        <v>550</v>
      </c>
      <c r="E350" s="18" t="s">
        <v>551</v>
      </c>
      <c r="F350" s="13">
        <f>F351+F354+F359+F365+F370+F377+F380</f>
        <v>2053434.3199999998</v>
      </c>
      <c r="G350" s="3">
        <f t="shared" si="5"/>
        <v>95.5255454690089</v>
      </c>
    </row>
    <row r="351" spans="1:7" ht="15">
      <c r="A351" s="19"/>
      <c r="B351" s="20" t="s">
        <v>552</v>
      </c>
      <c r="C351" s="21"/>
      <c r="D351" s="22" t="s">
        <v>553</v>
      </c>
      <c r="E351" s="23" t="s">
        <v>228</v>
      </c>
      <c r="F351" s="30">
        <f>SUM(F352:F353)</f>
        <v>19999.06</v>
      </c>
      <c r="G351" s="27">
        <f t="shared" si="5"/>
        <v>99.99530000000001</v>
      </c>
    </row>
    <row r="352" spans="1:7" ht="33.75">
      <c r="A352" s="24"/>
      <c r="B352" s="24"/>
      <c r="C352" s="24" t="s">
        <v>554</v>
      </c>
      <c r="D352" s="25" t="s">
        <v>555</v>
      </c>
      <c r="E352" s="26" t="s">
        <v>556</v>
      </c>
      <c r="F352" s="10">
        <v>7999.06</v>
      </c>
      <c r="G352" s="2">
        <f t="shared" si="5"/>
        <v>99.98825</v>
      </c>
    </row>
    <row r="353" spans="1:7" ht="12.75">
      <c r="A353" s="24"/>
      <c r="B353" s="24"/>
      <c r="C353" s="24" t="s">
        <v>35</v>
      </c>
      <c r="D353" s="25" t="s">
        <v>36</v>
      </c>
      <c r="E353" s="26" t="s">
        <v>384</v>
      </c>
      <c r="F353" s="10">
        <v>12000</v>
      </c>
      <c r="G353" s="2">
        <f t="shared" si="5"/>
        <v>100</v>
      </c>
    </row>
    <row r="354" spans="1:7" ht="15">
      <c r="A354" s="19"/>
      <c r="B354" s="20" t="s">
        <v>557</v>
      </c>
      <c r="C354" s="21"/>
      <c r="D354" s="22" t="s">
        <v>558</v>
      </c>
      <c r="E354" s="23" t="s">
        <v>559</v>
      </c>
      <c r="F354" s="30">
        <f>SUM(F355:F358)</f>
        <v>146786.72</v>
      </c>
      <c r="G354" s="27">
        <f t="shared" si="5"/>
        <v>87.2468512805882</v>
      </c>
    </row>
    <row r="355" spans="1:7" ht="22.5">
      <c r="A355" s="24"/>
      <c r="B355" s="24"/>
      <c r="C355" s="24" t="s">
        <v>32</v>
      </c>
      <c r="D355" s="25" t="s">
        <v>715</v>
      </c>
      <c r="E355" s="26" t="s">
        <v>560</v>
      </c>
      <c r="F355" s="10">
        <v>29806.74</v>
      </c>
      <c r="G355" s="2">
        <f t="shared" si="5"/>
        <v>88.7343038313834</v>
      </c>
    </row>
    <row r="356" spans="1:7" ht="12.75">
      <c r="A356" s="24"/>
      <c r="B356" s="24"/>
      <c r="C356" s="24" t="s">
        <v>35</v>
      </c>
      <c r="D356" s="25" t="s">
        <v>716</v>
      </c>
      <c r="E356" s="26" t="s">
        <v>561</v>
      </c>
      <c r="F356" s="10">
        <v>86767.98</v>
      </c>
      <c r="G356" s="2">
        <f t="shared" si="5"/>
        <v>83.07926081960935</v>
      </c>
    </row>
    <row r="357" spans="1:7" ht="12.75">
      <c r="A357" s="24"/>
      <c r="B357" s="24"/>
      <c r="C357" s="24" t="s">
        <v>8</v>
      </c>
      <c r="D357" s="25" t="s">
        <v>9</v>
      </c>
      <c r="E357" s="26" t="s">
        <v>562</v>
      </c>
      <c r="F357" s="10">
        <v>24152</v>
      </c>
      <c r="G357" s="2">
        <f t="shared" si="5"/>
        <v>100</v>
      </c>
    </row>
    <row r="358" spans="1:7" ht="22.5">
      <c r="A358" s="24"/>
      <c r="B358" s="24"/>
      <c r="C358" s="24" t="s">
        <v>563</v>
      </c>
      <c r="D358" s="25" t="s">
        <v>564</v>
      </c>
      <c r="E358" s="26" t="s">
        <v>565</v>
      </c>
      <c r="F358" s="10">
        <v>6060</v>
      </c>
      <c r="G358" s="2">
        <f t="shared" si="5"/>
        <v>100</v>
      </c>
    </row>
    <row r="359" spans="1:7" ht="15">
      <c r="A359" s="19"/>
      <c r="B359" s="20" t="s">
        <v>566</v>
      </c>
      <c r="C359" s="21"/>
      <c r="D359" s="22" t="s">
        <v>567</v>
      </c>
      <c r="E359" s="23" t="s">
        <v>568</v>
      </c>
      <c r="F359" s="30">
        <f>SUM(F360:F364)</f>
        <v>133591.66999999998</v>
      </c>
      <c r="G359" s="27">
        <f t="shared" si="5"/>
        <v>91.60090098120554</v>
      </c>
    </row>
    <row r="360" spans="1:7" ht="22.5">
      <c r="A360" s="24"/>
      <c r="B360" s="24"/>
      <c r="C360" s="24" t="s">
        <v>32</v>
      </c>
      <c r="D360" s="25" t="s">
        <v>717</v>
      </c>
      <c r="E360" s="26" t="s">
        <v>569</v>
      </c>
      <c r="F360" s="10">
        <v>14241.75</v>
      </c>
      <c r="G360" s="2">
        <f t="shared" si="5"/>
        <v>73.11710647910463</v>
      </c>
    </row>
    <row r="361" spans="1:7" ht="12.75">
      <c r="A361" s="24"/>
      <c r="B361" s="24"/>
      <c r="C361" s="24" t="s">
        <v>158</v>
      </c>
      <c r="D361" s="25" t="s">
        <v>159</v>
      </c>
      <c r="E361" s="26" t="s">
        <v>499</v>
      </c>
      <c r="F361" s="10">
        <v>2151.7</v>
      </c>
      <c r="G361" s="2">
        <f t="shared" si="5"/>
        <v>43.03399999999999</v>
      </c>
    </row>
    <row r="362" spans="1:7" ht="12.75">
      <c r="A362" s="24"/>
      <c r="B362" s="24"/>
      <c r="C362" s="24" t="s">
        <v>35</v>
      </c>
      <c r="D362" s="25" t="s">
        <v>718</v>
      </c>
      <c r="E362" s="26" t="s">
        <v>570</v>
      </c>
      <c r="F362" s="10">
        <v>97557.5</v>
      </c>
      <c r="G362" s="2">
        <f t="shared" si="5"/>
        <v>95.90599870234561</v>
      </c>
    </row>
    <row r="363" spans="1:7" ht="56.25">
      <c r="A363" s="24"/>
      <c r="B363" s="24"/>
      <c r="C363" s="24" t="s">
        <v>571</v>
      </c>
      <c r="D363" s="25" t="s">
        <v>572</v>
      </c>
      <c r="E363" s="26" t="s">
        <v>573</v>
      </c>
      <c r="F363" s="10">
        <v>4210</v>
      </c>
      <c r="G363" s="2">
        <f t="shared" si="5"/>
        <v>100</v>
      </c>
    </row>
    <row r="364" spans="1:7" ht="56.25">
      <c r="A364" s="24"/>
      <c r="B364" s="24"/>
      <c r="C364" s="24" t="s">
        <v>574</v>
      </c>
      <c r="D364" s="25" t="s">
        <v>65</v>
      </c>
      <c r="E364" s="26" t="s">
        <v>575</v>
      </c>
      <c r="F364" s="10">
        <v>15430.72</v>
      </c>
      <c r="G364" s="2">
        <f t="shared" si="5"/>
        <v>99.99818547080552</v>
      </c>
    </row>
    <row r="365" spans="1:7" ht="15">
      <c r="A365" s="19"/>
      <c r="B365" s="20" t="s">
        <v>576</v>
      </c>
      <c r="C365" s="21"/>
      <c r="D365" s="22" t="s">
        <v>577</v>
      </c>
      <c r="E365" s="23" t="s">
        <v>578</v>
      </c>
      <c r="F365" s="30">
        <f>SUM(F366:F369)</f>
        <v>90202.14000000001</v>
      </c>
      <c r="G365" s="27">
        <f t="shared" si="5"/>
        <v>97.13882337737863</v>
      </c>
    </row>
    <row r="366" spans="1:7" ht="12.75">
      <c r="A366" s="24"/>
      <c r="B366" s="24"/>
      <c r="C366" s="24" t="s">
        <v>32</v>
      </c>
      <c r="D366" s="25" t="s">
        <v>33</v>
      </c>
      <c r="E366" s="26" t="s">
        <v>579</v>
      </c>
      <c r="F366" s="10">
        <v>6723.67</v>
      </c>
      <c r="G366" s="2">
        <f t="shared" si="5"/>
        <v>80.04369047619048</v>
      </c>
    </row>
    <row r="367" spans="1:7" ht="12.75">
      <c r="A367" s="24"/>
      <c r="B367" s="24"/>
      <c r="C367" s="24" t="s">
        <v>35</v>
      </c>
      <c r="D367" s="25" t="s">
        <v>36</v>
      </c>
      <c r="E367" s="26" t="s">
        <v>580</v>
      </c>
      <c r="F367" s="10">
        <v>9035.95</v>
      </c>
      <c r="G367" s="2">
        <f t="shared" si="5"/>
        <v>90.35950000000001</v>
      </c>
    </row>
    <row r="368" spans="1:7" ht="12.75">
      <c r="A368" s="24"/>
      <c r="B368" s="24"/>
      <c r="C368" s="24" t="s">
        <v>8</v>
      </c>
      <c r="D368" s="25" t="s">
        <v>9</v>
      </c>
      <c r="E368" s="26" t="s">
        <v>581</v>
      </c>
      <c r="F368" s="10">
        <v>6623</v>
      </c>
      <c r="G368" s="2">
        <f t="shared" si="5"/>
        <v>99.7589998493749</v>
      </c>
    </row>
    <row r="369" spans="1:7" ht="45">
      <c r="A369" s="24"/>
      <c r="B369" s="24"/>
      <c r="C369" s="24" t="s">
        <v>582</v>
      </c>
      <c r="D369" s="25" t="s">
        <v>583</v>
      </c>
      <c r="E369" s="26" t="s">
        <v>584</v>
      </c>
      <c r="F369" s="10">
        <v>67819.52</v>
      </c>
      <c r="G369" s="2">
        <f t="shared" si="5"/>
        <v>99.99929224417576</v>
      </c>
    </row>
    <row r="370" spans="1:7" ht="15">
      <c r="A370" s="19"/>
      <c r="B370" s="20" t="s">
        <v>585</v>
      </c>
      <c r="C370" s="21"/>
      <c r="D370" s="22" t="s">
        <v>586</v>
      </c>
      <c r="E370" s="23" t="s">
        <v>587</v>
      </c>
      <c r="F370" s="30">
        <f>SUM(F371:F376)</f>
        <v>328676.76999999996</v>
      </c>
      <c r="G370" s="27">
        <f t="shared" si="5"/>
        <v>89.29007606628633</v>
      </c>
    </row>
    <row r="371" spans="1:7" ht="12.75">
      <c r="A371" s="24"/>
      <c r="B371" s="24"/>
      <c r="C371" s="24" t="s">
        <v>158</v>
      </c>
      <c r="D371" s="25" t="s">
        <v>159</v>
      </c>
      <c r="E371" s="26" t="s">
        <v>588</v>
      </c>
      <c r="F371" s="10">
        <v>210869.14</v>
      </c>
      <c r="G371" s="2">
        <f t="shared" si="5"/>
        <v>92.31600422027746</v>
      </c>
    </row>
    <row r="372" spans="1:7" ht="12.75">
      <c r="A372" s="24"/>
      <c r="B372" s="24"/>
      <c r="C372" s="24" t="s">
        <v>59</v>
      </c>
      <c r="D372" s="25" t="s">
        <v>60</v>
      </c>
      <c r="E372" s="26" t="s">
        <v>589</v>
      </c>
      <c r="F372" s="10">
        <v>95165.29</v>
      </c>
      <c r="G372" s="2">
        <f t="shared" si="5"/>
        <v>90.11864583333333</v>
      </c>
    </row>
    <row r="373" spans="1:7" ht="12.75">
      <c r="A373" s="24"/>
      <c r="B373" s="24"/>
      <c r="C373" s="24" t="s">
        <v>35</v>
      </c>
      <c r="D373" s="25" t="s">
        <v>36</v>
      </c>
      <c r="E373" s="26" t="s">
        <v>590</v>
      </c>
      <c r="F373" s="10">
        <v>20778.86</v>
      </c>
      <c r="G373" s="2">
        <f t="shared" si="5"/>
        <v>73.68390070921986</v>
      </c>
    </row>
    <row r="374" spans="1:7" ht="12.75">
      <c r="A374" s="24"/>
      <c r="B374" s="24"/>
      <c r="C374" s="24" t="s">
        <v>89</v>
      </c>
      <c r="D374" s="25" t="s">
        <v>90</v>
      </c>
      <c r="E374" s="26" t="s">
        <v>325</v>
      </c>
      <c r="F374" s="10">
        <v>584.48</v>
      </c>
      <c r="G374" s="2">
        <f t="shared" si="5"/>
        <v>97.41333333333333</v>
      </c>
    </row>
    <row r="375" spans="1:7" ht="12.75">
      <c r="A375" s="24"/>
      <c r="B375" s="24"/>
      <c r="C375" s="24" t="s">
        <v>95</v>
      </c>
      <c r="D375" s="25" t="s">
        <v>96</v>
      </c>
      <c r="E375" s="26" t="s">
        <v>591</v>
      </c>
      <c r="F375" s="10">
        <v>1279</v>
      </c>
      <c r="G375" s="2">
        <f t="shared" si="5"/>
        <v>100</v>
      </c>
    </row>
    <row r="376" spans="1:7" ht="12.75">
      <c r="A376" s="24"/>
      <c r="B376" s="24"/>
      <c r="C376" s="24" t="s">
        <v>13</v>
      </c>
      <c r="D376" s="25" t="s">
        <v>14</v>
      </c>
      <c r="E376" s="26" t="s">
        <v>49</v>
      </c>
      <c r="F376" s="10"/>
      <c r="G376" s="2">
        <f t="shared" si="5"/>
        <v>0</v>
      </c>
    </row>
    <row r="377" spans="1:7" ht="15">
      <c r="A377" s="19"/>
      <c r="B377" s="20" t="s">
        <v>592</v>
      </c>
      <c r="C377" s="21"/>
      <c r="D377" s="22" t="s">
        <v>593</v>
      </c>
      <c r="E377" s="23" t="s">
        <v>594</v>
      </c>
      <c r="F377" s="12">
        <f>SUM(F378:F379)</f>
        <v>1234150</v>
      </c>
      <c r="G377" s="27">
        <f t="shared" si="5"/>
        <v>100</v>
      </c>
    </row>
    <row r="378" spans="1:7" ht="22.5">
      <c r="A378" s="24"/>
      <c r="B378" s="24"/>
      <c r="C378" s="24" t="s">
        <v>595</v>
      </c>
      <c r="D378" s="25" t="s">
        <v>596</v>
      </c>
      <c r="E378" s="26" t="s">
        <v>597</v>
      </c>
      <c r="F378" s="10">
        <v>1047000</v>
      </c>
      <c r="G378" s="2">
        <f t="shared" si="5"/>
        <v>100</v>
      </c>
    </row>
    <row r="379" spans="1:7" ht="33.75">
      <c r="A379" s="24"/>
      <c r="B379" s="24"/>
      <c r="C379" s="24" t="s">
        <v>598</v>
      </c>
      <c r="D379" s="25" t="s">
        <v>599</v>
      </c>
      <c r="E379" s="26" t="s">
        <v>600</v>
      </c>
      <c r="F379" s="10">
        <v>187150</v>
      </c>
      <c r="G379" s="2">
        <f t="shared" si="5"/>
        <v>100</v>
      </c>
    </row>
    <row r="380" spans="1:7" ht="15">
      <c r="A380" s="19"/>
      <c r="B380" s="20" t="s">
        <v>601</v>
      </c>
      <c r="C380" s="21"/>
      <c r="D380" s="22" t="s">
        <v>21</v>
      </c>
      <c r="E380" s="23" t="s">
        <v>602</v>
      </c>
      <c r="F380" s="12">
        <f>SUM(F381:F386)</f>
        <v>100027.95999999999</v>
      </c>
      <c r="G380" s="27">
        <f t="shared" si="5"/>
        <v>83.06245380942495</v>
      </c>
    </row>
    <row r="381" spans="1:7" ht="12.75">
      <c r="A381" s="24"/>
      <c r="B381" s="24"/>
      <c r="C381" s="24" t="s">
        <v>26</v>
      </c>
      <c r="D381" s="25" t="s">
        <v>27</v>
      </c>
      <c r="E381" s="26" t="s">
        <v>603</v>
      </c>
      <c r="F381" s="10">
        <v>114.23</v>
      </c>
      <c r="G381" s="2">
        <f t="shared" si="5"/>
        <v>95.19166666666666</v>
      </c>
    </row>
    <row r="382" spans="1:7" ht="12.75">
      <c r="A382" s="24"/>
      <c r="B382" s="24"/>
      <c r="C382" s="24" t="s">
        <v>111</v>
      </c>
      <c r="D382" s="25" t="s">
        <v>112</v>
      </c>
      <c r="E382" s="26" t="s">
        <v>604</v>
      </c>
      <c r="F382" s="10">
        <v>668</v>
      </c>
      <c r="G382" s="2">
        <f t="shared" si="5"/>
        <v>99.70149253731343</v>
      </c>
    </row>
    <row r="383" spans="1:7" ht="12.75">
      <c r="A383" s="24"/>
      <c r="B383" s="24"/>
      <c r="C383" s="24" t="s">
        <v>32</v>
      </c>
      <c r="D383" s="25" t="s">
        <v>33</v>
      </c>
      <c r="E383" s="26" t="s">
        <v>605</v>
      </c>
      <c r="F383" s="10">
        <v>1858.95</v>
      </c>
      <c r="G383" s="2">
        <f t="shared" si="5"/>
        <v>35.74903846153846</v>
      </c>
    </row>
    <row r="384" spans="1:7" ht="12.75">
      <c r="A384" s="24"/>
      <c r="B384" s="24"/>
      <c r="C384" s="24" t="s">
        <v>158</v>
      </c>
      <c r="D384" s="25" t="s">
        <v>159</v>
      </c>
      <c r="E384" s="26" t="s">
        <v>606</v>
      </c>
      <c r="F384" s="10">
        <v>63969.44</v>
      </c>
      <c r="G384" s="2">
        <f t="shared" si="5"/>
        <v>86.09615074024227</v>
      </c>
    </row>
    <row r="385" spans="1:7" ht="12.75">
      <c r="A385" s="24"/>
      <c r="B385" s="24"/>
      <c r="C385" s="24" t="s">
        <v>35</v>
      </c>
      <c r="D385" s="25" t="s">
        <v>36</v>
      </c>
      <c r="E385" s="26" t="s">
        <v>607</v>
      </c>
      <c r="F385" s="10">
        <v>23912.38</v>
      </c>
      <c r="G385" s="2">
        <f t="shared" si="5"/>
        <v>81.6484447024277</v>
      </c>
    </row>
    <row r="386" spans="1:7" ht="12.75">
      <c r="A386" s="24"/>
      <c r="B386" s="24"/>
      <c r="C386" s="24" t="s">
        <v>8</v>
      </c>
      <c r="D386" s="25" t="s">
        <v>9</v>
      </c>
      <c r="E386" s="26" t="s">
        <v>608</v>
      </c>
      <c r="F386" s="10">
        <v>9504.96</v>
      </c>
      <c r="G386" s="2">
        <f t="shared" si="5"/>
        <v>87.61946902654866</v>
      </c>
    </row>
    <row r="387" spans="1:7" ht="12.75">
      <c r="A387" s="16" t="s">
        <v>609</v>
      </c>
      <c r="B387" s="16"/>
      <c r="C387" s="16"/>
      <c r="D387" s="17" t="s">
        <v>610</v>
      </c>
      <c r="E387" s="18" t="s">
        <v>611</v>
      </c>
      <c r="F387" s="11">
        <f>F388+F393+F396+F398</f>
        <v>991084.19</v>
      </c>
      <c r="G387" s="3">
        <f t="shared" si="5"/>
        <v>92.62901911304266</v>
      </c>
    </row>
    <row r="388" spans="1:7" ht="15">
      <c r="A388" s="19"/>
      <c r="B388" s="20" t="s">
        <v>612</v>
      </c>
      <c r="C388" s="21"/>
      <c r="D388" s="22" t="s">
        <v>613</v>
      </c>
      <c r="E388" s="23" t="s">
        <v>614</v>
      </c>
      <c r="F388" s="12">
        <f>SUM(F389:F392)</f>
        <v>36968.340000000004</v>
      </c>
      <c r="G388" s="27">
        <f aca="true" t="shared" si="6" ref="G388:G417">F388*100/E388</f>
        <v>91.56245201238391</v>
      </c>
    </row>
    <row r="389" spans="1:7" ht="22.5">
      <c r="A389" s="24"/>
      <c r="B389" s="24"/>
      <c r="C389" s="24" t="s">
        <v>26</v>
      </c>
      <c r="D389" s="25" t="s">
        <v>719</v>
      </c>
      <c r="E389" s="26" t="s">
        <v>615</v>
      </c>
      <c r="F389" s="10">
        <v>92.34</v>
      </c>
      <c r="G389" s="2">
        <f t="shared" si="6"/>
        <v>18.73022312373225</v>
      </c>
    </row>
    <row r="390" spans="1:7" ht="12.75">
      <c r="A390" s="24"/>
      <c r="B390" s="24"/>
      <c r="C390" s="24" t="s">
        <v>111</v>
      </c>
      <c r="D390" s="25" t="s">
        <v>720</v>
      </c>
      <c r="E390" s="26" t="s">
        <v>616</v>
      </c>
      <c r="F390" s="10">
        <v>13364</v>
      </c>
      <c r="G390" s="2">
        <f t="shared" si="6"/>
        <v>96.3935372186959</v>
      </c>
    </row>
    <row r="391" spans="1:7" ht="22.5">
      <c r="A391" s="24"/>
      <c r="B391" s="24"/>
      <c r="C391" s="24" t="s">
        <v>32</v>
      </c>
      <c r="D391" s="25" t="s">
        <v>721</v>
      </c>
      <c r="E391" s="26" t="s">
        <v>617</v>
      </c>
      <c r="F391" s="10">
        <v>23413.99</v>
      </c>
      <c r="G391" s="2">
        <f t="shared" si="6"/>
        <v>93.58857622511792</v>
      </c>
    </row>
    <row r="392" spans="1:7" ht="12.75">
      <c r="A392" s="24"/>
      <c r="B392" s="24"/>
      <c r="C392" s="24" t="s">
        <v>35</v>
      </c>
      <c r="D392" s="25" t="s">
        <v>36</v>
      </c>
      <c r="E392" s="26" t="s">
        <v>113</v>
      </c>
      <c r="F392" s="10">
        <v>98.01</v>
      </c>
      <c r="G392" s="2">
        <f t="shared" si="6"/>
        <v>9.801</v>
      </c>
    </row>
    <row r="393" spans="1:7" ht="15">
      <c r="A393" s="19"/>
      <c r="B393" s="20" t="s">
        <v>618</v>
      </c>
      <c r="C393" s="21"/>
      <c r="D393" s="22" t="s">
        <v>619</v>
      </c>
      <c r="E393" s="23" t="s">
        <v>620</v>
      </c>
      <c r="F393" s="30">
        <f>SUM(F394:F395)</f>
        <v>794175</v>
      </c>
      <c r="G393" s="27">
        <f t="shared" si="6"/>
        <v>91.8997888159227</v>
      </c>
    </row>
    <row r="394" spans="1:7" ht="22.5">
      <c r="A394" s="24"/>
      <c r="B394" s="24"/>
      <c r="C394" s="24" t="s">
        <v>621</v>
      </c>
      <c r="D394" s="25" t="s">
        <v>622</v>
      </c>
      <c r="E394" s="26" t="s">
        <v>623</v>
      </c>
      <c r="F394" s="10">
        <v>778800</v>
      </c>
      <c r="G394" s="2">
        <f t="shared" si="6"/>
        <v>100</v>
      </c>
    </row>
    <row r="395" spans="1:7" ht="45">
      <c r="A395" s="24"/>
      <c r="B395" s="24"/>
      <c r="C395" s="24" t="s">
        <v>624</v>
      </c>
      <c r="D395" s="25" t="s">
        <v>625</v>
      </c>
      <c r="E395" s="26" t="s">
        <v>626</v>
      </c>
      <c r="F395" s="10">
        <v>15375</v>
      </c>
      <c r="G395" s="2">
        <f t="shared" si="6"/>
        <v>18.00878477306003</v>
      </c>
    </row>
    <row r="396" spans="1:7" ht="15">
      <c r="A396" s="19"/>
      <c r="B396" s="20" t="s">
        <v>627</v>
      </c>
      <c r="C396" s="21"/>
      <c r="D396" s="22" t="s">
        <v>628</v>
      </c>
      <c r="E396" s="23" t="s">
        <v>629</v>
      </c>
      <c r="F396" s="30">
        <f>F397</f>
        <v>155600</v>
      </c>
      <c r="G396" s="27">
        <f t="shared" si="6"/>
        <v>100</v>
      </c>
    </row>
    <row r="397" spans="1:7" ht="22.5">
      <c r="A397" s="24"/>
      <c r="B397" s="24"/>
      <c r="C397" s="24" t="s">
        <v>621</v>
      </c>
      <c r="D397" s="25" t="s">
        <v>622</v>
      </c>
      <c r="E397" s="26" t="s">
        <v>629</v>
      </c>
      <c r="F397" s="10">
        <v>155600</v>
      </c>
      <c r="G397" s="2">
        <f t="shared" si="6"/>
        <v>100</v>
      </c>
    </row>
    <row r="398" spans="1:7" ht="15">
      <c r="A398" s="19"/>
      <c r="B398" s="20" t="s">
        <v>630</v>
      </c>
      <c r="C398" s="21"/>
      <c r="D398" s="22" t="s">
        <v>21</v>
      </c>
      <c r="E398" s="23" t="s">
        <v>631</v>
      </c>
      <c r="F398" s="30">
        <f>SUM(F399:F400)</f>
        <v>4340.85</v>
      </c>
      <c r="G398" s="27">
        <f t="shared" si="6"/>
        <v>44.29438775510204</v>
      </c>
    </row>
    <row r="399" spans="1:7" ht="12.75">
      <c r="A399" s="24"/>
      <c r="B399" s="24"/>
      <c r="C399" s="24" t="s">
        <v>32</v>
      </c>
      <c r="D399" s="25" t="s">
        <v>33</v>
      </c>
      <c r="E399" s="26" t="s">
        <v>49</v>
      </c>
      <c r="F399" s="10">
        <v>302.89</v>
      </c>
      <c r="G399" s="2">
        <f t="shared" si="6"/>
        <v>7.57225</v>
      </c>
    </row>
    <row r="400" spans="1:7" ht="12.75">
      <c r="A400" s="24"/>
      <c r="B400" s="24"/>
      <c r="C400" s="24" t="s">
        <v>35</v>
      </c>
      <c r="D400" s="25" t="s">
        <v>722</v>
      </c>
      <c r="E400" s="26" t="s">
        <v>632</v>
      </c>
      <c r="F400" s="10">
        <v>4037.96</v>
      </c>
      <c r="G400" s="2">
        <f t="shared" si="6"/>
        <v>69.62</v>
      </c>
    </row>
    <row r="401" spans="1:7" ht="12.75">
      <c r="A401" s="16" t="s">
        <v>633</v>
      </c>
      <c r="B401" s="16"/>
      <c r="C401" s="16"/>
      <c r="D401" s="17" t="s">
        <v>634</v>
      </c>
      <c r="E401" s="18" t="s">
        <v>635</v>
      </c>
      <c r="F401" s="13">
        <f>F402</f>
        <v>287471.52</v>
      </c>
      <c r="G401" s="3">
        <f t="shared" si="6"/>
        <v>96.88603388482396</v>
      </c>
    </row>
    <row r="402" spans="1:7" ht="15">
      <c r="A402" s="19"/>
      <c r="B402" s="20" t="s">
        <v>636</v>
      </c>
      <c r="C402" s="21"/>
      <c r="D402" s="22" t="s">
        <v>21</v>
      </c>
      <c r="E402" s="29" t="s">
        <v>635</v>
      </c>
      <c r="F402" s="30">
        <f>SUM(F403:F410)</f>
        <v>287471.52</v>
      </c>
      <c r="G402" s="27">
        <f t="shared" si="6"/>
        <v>96.88603388482396</v>
      </c>
    </row>
    <row r="403" spans="1:7" ht="33.75">
      <c r="A403" s="24"/>
      <c r="B403" s="24"/>
      <c r="C403" s="24" t="s">
        <v>497</v>
      </c>
      <c r="D403" s="25" t="s">
        <v>498</v>
      </c>
      <c r="E403" s="26" t="s">
        <v>637</v>
      </c>
      <c r="F403" s="10">
        <v>35000</v>
      </c>
      <c r="G403" s="2">
        <f t="shared" si="6"/>
        <v>100</v>
      </c>
    </row>
    <row r="404" spans="1:7" ht="22.5">
      <c r="A404" s="24"/>
      <c r="B404" s="24"/>
      <c r="C404" s="24" t="s">
        <v>638</v>
      </c>
      <c r="D404" s="25" t="s">
        <v>639</v>
      </c>
      <c r="E404" s="26" t="s">
        <v>357</v>
      </c>
      <c r="F404" s="10">
        <v>1300</v>
      </c>
      <c r="G404" s="2">
        <f t="shared" si="6"/>
        <v>100</v>
      </c>
    </row>
    <row r="405" spans="1:7" ht="12.75">
      <c r="A405" s="24"/>
      <c r="B405" s="24"/>
      <c r="C405" s="24" t="s">
        <v>640</v>
      </c>
      <c r="D405" s="25" t="s">
        <v>641</v>
      </c>
      <c r="E405" s="26" t="s">
        <v>642</v>
      </c>
      <c r="F405" s="10">
        <v>9600</v>
      </c>
      <c r="G405" s="2">
        <f t="shared" si="6"/>
        <v>100</v>
      </c>
    </row>
    <row r="406" spans="1:7" ht="12.75">
      <c r="A406" s="24"/>
      <c r="B406" s="24"/>
      <c r="C406" s="24" t="s">
        <v>32</v>
      </c>
      <c r="D406" s="25" t="s">
        <v>723</v>
      </c>
      <c r="E406" s="26" t="s">
        <v>643</v>
      </c>
      <c r="F406" s="10">
        <v>9534.1</v>
      </c>
      <c r="G406" s="2">
        <f t="shared" si="6"/>
        <v>97.95643686427617</v>
      </c>
    </row>
    <row r="407" spans="1:7" ht="12.75">
      <c r="A407" s="24"/>
      <c r="B407" s="24"/>
      <c r="C407" s="24" t="s">
        <v>35</v>
      </c>
      <c r="D407" s="25" t="s">
        <v>36</v>
      </c>
      <c r="E407" s="26" t="s">
        <v>644</v>
      </c>
      <c r="F407" s="10">
        <v>20580.65</v>
      </c>
      <c r="G407" s="2">
        <f t="shared" si="6"/>
        <v>96.09941165483751</v>
      </c>
    </row>
    <row r="408" spans="1:7" ht="22.5">
      <c r="A408" s="24"/>
      <c r="B408" s="24"/>
      <c r="C408" s="24" t="s">
        <v>13</v>
      </c>
      <c r="D408" s="25" t="s">
        <v>724</v>
      </c>
      <c r="E408" s="26" t="s">
        <v>645</v>
      </c>
      <c r="F408" s="10">
        <v>166216.79</v>
      </c>
      <c r="G408" s="2">
        <f t="shared" si="6"/>
        <v>97.00425444995624</v>
      </c>
    </row>
    <row r="409" spans="1:7" ht="12.75">
      <c r="A409" s="24"/>
      <c r="B409" s="24"/>
      <c r="C409" s="24" t="s">
        <v>76</v>
      </c>
      <c r="D409" s="25" t="s">
        <v>14</v>
      </c>
      <c r="E409" s="26" t="s">
        <v>646</v>
      </c>
      <c r="F409" s="10">
        <v>17947</v>
      </c>
      <c r="G409" s="2">
        <f t="shared" si="6"/>
        <v>100</v>
      </c>
    </row>
    <row r="410" spans="1:7" ht="12.75">
      <c r="A410" s="24"/>
      <c r="B410" s="24"/>
      <c r="C410" s="24" t="s">
        <v>78</v>
      </c>
      <c r="D410" s="25" t="s">
        <v>14</v>
      </c>
      <c r="E410" s="26" t="s">
        <v>647</v>
      </c>
      <c r="F410" s="10">
        <v>27292.98</v>
      </c>
      <c r="G410" s="2">
        <f t="shared" si="6"/>
        <v>89.88302321752018</v>
      </c>
    </row>
    <row r="411" spans="1:7" ht="15">
      <c r="A411" s="199"/>
      <c r="B411" s="199"/>
      <c r="C411" s="199"/>
      <c r="D411" s="200"/>
      <c r="E411" s="200"/>
      <c r="F411" s="10"/>
      <c r="G411" s="2"/>
    </row>
    <row r="412" spans="1:7" ht="20.25" customHeight="1">
      <c r="A412" s="201" t="s">
        <v>648</v>
      </c>
      <c r="B412" s="201"/>
      <c r="C412" s="201"/>
      <c r="D412" s="201"/>
      <c r="E412" s="32" t="s">
        <v>649</v>
      </c>
      <c r="F412" s="13">
        <f>F3+F17+F33+F39+F50+F60+F105+F119+F133+F137+F140+F245+F261+F319+F337+F350+F387+F401</f>
        <v>20196084.5</v>
      </c>
      <c r="G412" s="3">
        <f t="shared" si="6"/>
        <v>93.01497331651947</v>
      </c>
    </row>
    <row r="413" spans="1:7" ht="12.75">
      <c r="A413" s="187"/>
      <c r="B413" s="187"/>
      <c r="C413" s="187"/>
      <c r="D413" s="187"/>
      <c r="E413" s="187"/>
      <c r="G413" s="2"/>
    </row>
    <row r="414" spans="1:7" ht="12.75">
      <c r="A414" s="188"/>
      <c r="B414" s="189"/>
      <c r="C414" s="190" t="s">
        <v>657</v>
      </c>
      <c r="D414" s="191"/>
      <c r="E414" s="191"/>
      <c r="F414" s="191"/>
      <c r="G414" s="192"/>
    </row>
    <row r="415" spans="1:7" ht="12.75">
      <c r="A415" s="188"/>
      <c r="B415" s="189"/>
      <c r="C415" s="193"/>
      <c r="D415" s="194"/>
      <c r="E415" s="194"/>
      <c r="F415" s="194"/>
      <c r="G415" s="195"/>
    </row>
    <row r="416" spans="2:7" ht="17.25" customHeight="1">
      <c r="B416" s="7"/>
      <c r="C416" s="9"/>
      <c r="D416" s="8" t="s">
        <v>655</v>
      </c>
      <c r="E416" s="5">
        <v>19088973.07</v>
      </c>
      <c r="F416" s="6">
        <v>18222371.64</v>
      </c>
      <c r="G416" s="2">
        <f t="shared" si="6"/>
        <v>95.46019879213964</v>
      </c>
    </row>
    <row r="417" spans="2:7" ht="21.75" customHeight="1">
      <c r="B417" s="7"/>
      <c r="C417" s="9"/>
      <c r="D417" s="8" t="s">
        <v>656</v>
      </c>
      <c r="E417" s="5">
        <f>E412-E416</f>
        <v>2623751</v>
      </c>
      <c r="F417" s="5">
        <f>F412-F416</f>
        <v>1973712.8599999994</v>
      </c>
      <c r="G417" s="2">
        <f t="shared" si="6"/>
        <v>75.22485403531049</v>
      </c>
    </row>
  </sheetData>
  <sheetProtection/>
  <mergeCells count="7">
    <mergeCell ref="A413:E413"/>
    <mergeCell ref="A414:B415"/>
    <mergeCell ref="C414:G415"/>
    <mergeCell ref="A1:G1"/>
    <mergeCell ref="A411:C411"/>
    <mergeCell ref="D411:E411"/>
    <mergeCell ref="A412:D412"/>
  </mergeCells>
  <printOptions/>
  <pageMargins left="0.75" right="0.43" top="0.85" bottom="0.7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5">
      <selection activeCell="H36" sqref="H36"/>
    </sheetView>
  </sheetViews>
  <sheetFormatPr defaultColWidth="9.33203125" defaultRowHeight="12.75"/>
  <cols>
    <col min="1" max="1" width="4.16015625" style="0" customWidth="1"/>
    <col min="2" max="2" width="61.16015625" style="0" customWidth="1"/>
    <col min="3" max="3" width="14.66015625" style="0" customWidth="1"/>
    <col min="4" max="4" width="15.66015625" style="0" customWidth="1"/>
    <col min="5" max="5" width="10.83203125" style="0" customWidth="1"/>
  </cols>
  <sheetData>
    <row r="1" spans="1:5" ht="15">
      <c r="A1" s="205" t="s">
        <v>700</v>
      </c>
      <c r="B1" s="206"/>
      <c r="C1" s="206"/>
      <c r="D1" s="206"/>
      <c r="E1" s="206"/>
    </row>
    <row r="2" spans="1:5" ht="15">
      <c r="A2" s="207"/>
      <c r="B2" s="208"/>
      <c r="C2" s="208"/>
      <c r="D2" s="33"/>
      <c r="E2" s="34"/>
    </row>
    <row r="3" spans="1:5" ht="12.75">
      <c r="A3" s="209" t="s">
        <v>659</v>
      </c>
      <c r="B3" s="209" t="s">
        <v>660</v>
      </c>
      <c r="C3" s="210" t="s">
        <v>661</v>
      </c>
      <c r="D3" s="211" t="s">
        <v>653</v>
      </c>
      <c r="E3" s="214" t="s">
        <v>662</v>
      </c>
    </row>
    <row r="4" spans="1:5" ht="12.75">
      <c r="A4" s="209"/>
      <c r="B4" s="209"/>
      <c r="C4" s="210"/>
      <c r="D4" s="212"/>
      <c r="E4" s="215"/>
    </row>
    <row r="5" spans="1:5" ht="12.75">
      <c r="A5" s="209"/>
      <c r="B5" s="209"/>
      <c r="C5" s="210"/>
      <c r="D5" s="213"/>
      <c r="E5" s="216"/>
    </row>
    <row r="6" spans="1:5" ht="18" customHeight="1">
      <c r="A6" s="202">
        <v>1</v>
      </c>
      <c r="B6" s="42" t="s">
        <v>663</v>
      </c>
      <c r="C6" s="43">
        <f>C7+C8</f>
        <v>7968</v>
      </c>
      <c r="D6" s="43">
        <f>D7+D8</f>
        <v>1318.68</v>
      </c>
      <c r="E6" s="44">
        <f>D6*100/C6</f>
        <v>16.549698795180724</v>
      </c>
    </row>
    <row r="7" spans="1:5" ht="18" customHeight="1">
      <c r="A7" s="202"/>
      <c r="B7" s="41" t="s">
        <v>678</v>
      </c>
      <c r="C7" s="45">
        <v>500</v>
      </c>
      <c r="D7" s="46">
        <v>388.8</v>
      </c>
      <c r="E7" s="46">
        <f aca="true" t="shared" si="0" ref="E7:E46">D7*100/C7</f>
        <v>77.76</v>
      </c>
    </row>
    <row r="8" spans="1:5" ht="18" customHeight="1">
      <c r="A8" s="202"/>
      <c r="B8" s="41" t="s">
        <v>679</v>
      </c>
      <c r="C8" s="45">
        <v>7468</v>
      </c>
      <c r="D8" s="46">
        <v>929.88</v>
      </c>
      <c r="E8" s="46">
        <f t="shared" si="0"/>
        <v>12.451526513122657</v>
      </c>
    </row>
    <row r="9" spans="1:5" ht="18" customHeight="1">
      <c r="A9" s="202">
        <v>2</v>
      </c>
      <c r="B9" s="42" t="s">
        <v>664</v>
      </c>
      <c r="C9" s="43">
        <f>C10+C11</f>
        <v>28055</v>
      </c>
      <c r="D9" s="43">
        <f>D10+D11</f>
        <v>28051.34</v>
      </c>
      <c r="E9" s="44">
        <f t="shared" si="0"/>
        <v>99.98695419711281</v>
      </c>
    </row>
    <row r="10" spans="1:5" ht="18" customHeight="1">
      <c r="A10" s="202"/>
      <c r="B10" s="41" t="s">
        <v>680</v>
      </c>
      <c r="C10" s="45">
        <v>16055</v>
      </c>
      <c r="D10" s="46">
        <v>16051.34</v>
      </c>
      <c r="E10" s="46">
        <f t="shared" si="0"/>
        <v>99.97720336343818</v>
      </c>
    </row>
    <row r="11" spans="1:5" ht="18" customHeight="1">
      <c r="A11" s="202"/>
      <c r="B11" s="41" t="s">
        <v>681</v>
      </c>
      <c r="C11" s="45">
        <v>12000</v>
      </c>
      <c r="D11" s="46">
        <v>12000</v>
      </c>
      <c r="E11" s="46">
        <f t="shared" si="0"/>
        <v>100</v>
      </c>
    </row>
    <row r="12" spans="1:5" ht="18" customHeight="1">
      <c r="A12" s="202">
        <v>3</v>
      </c>
      <c r="B12" s="42" t="s">
        <v>666</v>
      </c>
      <c r="C12" s="43">
        <f>C13+C14</f>
        <v>19470</v>
      </c>
      <c r="D12" s="43">
        <f>D13+D14</f>
        <v>19073.48</v>
      </c>
      <c r="E12" s="44">
        <f t="shared" si="0"/>
        <v>97.96343091936312</v>
      </c>
    </row>
    <row r="13" spans="1:5" ht="18" customHeight="1">
      <c r="A13" s="202"/>
      <c r="B13" s="41" t="s">
        <v>665</v>
      </c>
      <c r="C13" s="45">
        <v>9000</v>
      </c>
      <c r="D13" s="46">
        <v>8987.48</v>
      </c>
      <c r="E13" s="46">
        <f t="shared" si="0"/>
        <v>99.8608888888889</v>
      </c>
    </row>
    <row r="14" spans="1:5" ht="18" customHeight="1">
      <c r="A14" s="202"/>
      <c r="B14" s="41" t="s">
        <v>682</v>
      </c>
      <c r="C14" s="45">
        <v>10470</v>
      </c>
      <c r="D14" s="46">
        <v>10086</v>
      </c>
      <c r="E14" s="46">
        <f t="shared" si="0"/>
        <v>96.3323782234957</v>
      </c>
    </row>
    <row r="15" spans="1:5" ht="18" customHeight="1">
      <c r="A15" s="202">
        <v>4</v>
      </c>
      <c r="B15" s="42" t="s">
        <v>667</v>
      </c>
      <c r="C15" s="43">
        <f>C16+C17+C18</f>
        <v>15430</v>
      </c>
      <c r="D15" s="43">
        <f>D16+D17+D18</f>
        <v>15372.64</v>
      </c>
      <c r="E15" s="44">
        <f t="shared" si="0"/>
        <v>99.62825664290344</v>
      </c>
    </row>
    <row r="16" spans="1:5" ht="18" customHeight="1">
      <c r="A16" s="202"/>
      <c r="B16" s="41" t="s">
        <v>683</v>
      </c>
      <c r="C16" s="45">
        <v>800</v>
      </c>
      <c r="D16" s="46">
        <v>745.7</v>
      </c>
      <c r="E16" s="46">
        <f t="shared" si="0"/>
        <v>93.2125</v>
      </c>
    </row>
    <row r="17" spans="1:5" ht="18" customHeight="1">
      <c r="A17" s="202"/>
      <c r="B17" s="41" t="s">
        <v>665</v>
      </c>
      <c r="C17" s="45">
        <v>4300</v>
      </c>
      <c r="D17" s="46">
        <v>4296.94</v>
      </c>
      <c r="E17" s="46">
        <f>D17*100/C17</f>
        <v>99.92883720930232</v>
      </c>
    </row>
    <row r="18" spans="1:5" ht="18" customHeight="1">
      <c r="A18" s="202"/>
      <c r="B18" s="47" t="s">
        <v>684</v>
      </c>
      <c r="C18" s="58">
        <v>10330</v>
      </c>
      <c r="D18" s="58">
        <v>10330</v>
      </c>
      <c r="E18" s="58">
        <f>D18*100/C18</f>
        <v>100</v>
      </c>
    </row>
    <row r="19" spans="1:5" ht="18" customHeight="1">
      <c r="A19" s="202">
        <v>5</v>
      </c>
      <c r="B19" s="42" t="s">
        <v>668</v>
      </c>
      <c r="C19" s="43">
        <f>SUM(C20:C22)</f>
        <v>12905</v>
      </c>
      <c r="D19" s="43">
        <f>SUM(D20:D22)</f>
        <v>12896.74</v>
      </c>
      <c r="E19" s="44">
        <f t="shared" si="0"/>
        <v>99.93599380085239</v>
      </c>
    </row>
    <row r="20" spans="1:5" ht="18" customHeight="1">
      <c r="A20" s="202"/>
      <c r="B20" s="41" t="s">
        <v>683</v>
      </c>
      <c r="C20" s="45">
        <v>2100</v>
      </c>
      <c r="D20" s="46">
        <v>2098.82</v>
      </c>
      <c r="E20" s="46">
        <f t="shared" si="0"/>
        <v>99.94380952380953</v>
      </c>
    </row>
    <row r="21" spans="1:5" ht="18" customHeight="1">
      <c r="A21" s="202"/>
      <c r="B21" s="41" t="s">
        <v>686</v>
      </c>
      <c r="C21" s="45">
        <v>600</v>
      </c>
      <c r="D21" s="46">
        <v>592.92</v>
      </c>
      <c r="E21" s="46">
        <f t="shared" si="0"/>
        <v>98.82</v>
      </c>
    </row>
    <row r="22" spans="1:5" ht="25.5" customHeight="1">
      <c r="A22" s="202"/>
      <c r="B22" s="41" t="s">
        <v>685</v>
      </c>
      <c r="C22" s="45">
        <v>10205</v>
      </c>
      <c r="D22" s="46">
        <v>10205</v>
      </c>
      <c r="E22" s="46">
        <f t="shared" si="0"/>
        <v>100</v>
      </c>
    </row>
    <row r="23" spans="1:5" ht="18" customHeight="1">
      <c r="A23" s="202">
        <v>6</v>
      </c>
      <c r="B23" s="42" t="s">
        <v>669</v>
      </c>
      <c r="C23" s="43">
        <f>SUM(C24:C26)</f>
        <v>12120</v>
      </c>
      <c r="D23" s="43">
        <f>SUM(D24:D26)</f>
        <v>11771.57</v>
      </c>
      <c r="E23" s="44">
        <f t="shared" si="0"/>
        <v>97.12516501650165</v>
      </c>
    </row>
    <row r="24" spans="1:5" ht="18" customHeight="1">
      <c r="A24" s="202"/>
      <c r="B24" s="47" t="s">
        <v>687</v>
      </c>
      <c r="C24" s="45">
        <v>8420</v>
      </c>
      <c r="D24" s="46">
        <v>8420</v>
      </c>
      <c r="E24" s="46">
        <f t="shared" si="0"/>
        <v>100</v>
      </c>
    </row>
    <row r="25" spans="1:5" ht="18" customHeight="1">
      <c r="A25" s="202"/>
      <c r="B25" s="41" t="s">
        <v>688</v>
      </c>
      <c r="C25" s="45">
        <v>2500</v>
      </c>
      <c r="D25" s="46">
        <v>2151.57</v>
      </c>
      <c r="E25" s="46">
        <f>D25*100/C25</f>
        <v>86.06280000000001</v>
      </c>
    </row>
    <row r="26" spans="1:5" s="35" customFormat="1" ht="18" customHeight="1">
      <c r="A26" s="202"/>
      <c r="B26" s="48" t="s">
        <v>689</v>
      </c>
      <c r="C26" s="58">
        <v>1200</v>
      </c>
      <c r="D26" s="58">
        <v>1200</v>
      </c>
      <c r="E26" s="49">
        <f>D26*100/C26</f>
        <v>100</v>
      </c>
    </row>
    <row r="27" spans="1:5" ht="18" customHeight="1">
      <c r="A27" s="202">
        <v>7</v>
      </c>
      <c r="B27" s="42" t="s">
        <v>670</v>
      </c>
      <c r="C27" s="43">
        <f>SUM(C28:C30)</f>
        <v>12260</v>
      </c>
      <c r="D27" s="43">
        <f>SUM(D28:D30)</f>
        <v>10375.09</v>
      </c>
      <c r="E27" s="44">
        <f t="shared" si="0"/>
        <v>84.62553017944535</v>
      </c>
    </row>
    <row r="28" spans="1:5" ht="18" customHeight="1">
      <c r="A28" s="202"/>
      <c r="B28" s="41" t="s">
        <v>690</v>
      </c>
      <c r="C28" s="50">
        <v>2900</v>
      </c>
      <c r="D28" s="50">
        <v>1602.72</v>
      </c>
      <c r="E28" s="44">
        <f t="shared" si="0"/>
        <v>55.26620689655172</v>
      </c>
    </row>
    <row r="29" spans="1:5" ht="18" customHeight="1">
      <c r="A29" s="202"/>
      <c r="B29" s="41" t="s">
        <v>691</v>
      </c>
      <c r="C29" s="50">
        <v>2860</v>
      </c>
      <c r="D29" s="50">
        <v>2287.88</v>
      </c>
      <c r="E29" s="44">
        <f t="shared" si="0"/>
        <v>79.9958041958042</v>
      </c>
    </row>
    <row r="30" spans="1:5" ht="18" customHeight="1">
      <c r="A30" s="202"/>
      <c r="B30" s="48" t="s">
        <v>692</v>
      </c>
      <c r="C30" s="45">
        <v>6500</v>
      </c>
      <c r="D30" s="46">
        <v>6484.49</v>
      </c>
      <c r="E30" s="46">
        <f t="shared" si="0"/>
        <v>99.76138461538461</v>
      </c>
    </row>
    <row r="31" spans="1:5" ht="18" customHeight="1">
      <c r="A31" s="202">
        <v>8</v>
      </c>
      <c r="B31" s="42" t="s">
        <v>671</v>
      </c>
      <c r="C31" s="43">
        <f>C32+C33</f>
        <v>16188</v>
      </c>
      <c r="D31" s="43">
        <f>D32+D33</f>
        <v>16179.44</v>
      </c>
      <c r="E31" s="44">
        <f t="shared" si="0"/>
        <v>99.94712132443786</v>
      </c>
    </row>
    <row r="32" spans="1:5" ht="18" customHeight="1">
      <c r="A32" s="202"/>
      <c r="B32" s="41" t="s">
        <v>693</v>
      </c>
      <c r="C32" s="45">
        <v>1600</v>
      </c>
      <c r="D32" s="46">
        <v>1600</v>
      </c>
      <c r="E32" s="46">
        <f t="shared" si="0"/>
        <v>100</v>
      </c>
    </row>
    <row r="33" spans="1:5" ht="18" customHeight="1">
      <c r="A33" s="202"/>
      <c r="B33" s="41" t="s">
        <v>678</v>
      </c>
      <c r="C33" s="45">
        <v>14588</v>
      </c>
      <c r="D33" s="46">
        <v>14579.44</v>
      </c>
      <c r="E33" s="46">
        <f t="shared" si="0"/>
        <v>99.9413216342199</v>
      </c>
    </row>
    <row r="34" spans="1:5" ht="18" customHeight="1">
      <c r="A34" s="202">
        <v>9</v>
      </c>
      <c r="B34" s="42" t="s">
        <v>672</v>
      </c>
      <c r="C34" s="43">
        <f>C35</f>
        <v>10128</v>
      </c>
      <c r="D34" s="43">
        <f>D35</f>
        <v>10126.52</v>
      </c>
      <c r="E34" s="44">
        <f t="shared" si="0"/>
        <v>99.98538704581358</v>
      </c>
    </row>
    <row r="35" spans="1:5" ht="18" customHeight="1">
      <c r="A35" s="202"/>
      <c r="B35" s="41" t="s">
        <v>673</v>
      </c>
      <c r="C35" s="45">
        <v>10128</v>
      </c>
      <c r="D35" s="46">
        <v>10126.52</v>
      </c>
      <c r="E35" s="46">
        <f t="shared" si="0"/>
        <v>99.98538704581358</v>
      </c>
    </row>
    <row r="36" spans="1:5" ht="18" customHeight="1">
      <c r="A36" s="203">
        <v>10</v>
      </c>
      <c r="B36" s="51" t="s">
        <v>674</v>
      </c>
      <c r="C36" s="43">
        <f>SUM(C37:C39)</f>
        <v>13691</v>
      </c>
      <c r="D36" s="43">
        <f>SUM(D37:D39)</f>
        <v>13689.619999999999</v>
      </c>
      <c r="E36" s="44">
        <f t="shared" si="0"/>
        <v>99.98992038565481</v>
      </c>
    </row>
    <row r="37" spans="1:5" ht="18" customHeight="1">
      <c r="A37" s="204"/>
      <c r="B37" s="52" t="s">
        <v>694</v>
      </c>
      <c r="C37" s="45">
        <v>8422</v>
      </c>
      <c r="D37" s="50">
        <v>8422</v>
      </c>
      <c r="E37" s="46">
        <f t="shared" si="0"/>
        <v>100</v>
      </c>
    </row>
    <row r="38" spans="1:5" ht="25.5" customHeight="1">
      <c r="A38" s="204"/>
      <c r="B38" s="52" t="s">
        <v>695</v>
      </c>
      <c r="C38" s="45">
        <v>3931</v>
      </c>
      <c r="D38" s="50">
        <v>3931</v>
      </c>
      <c r="E38" s="46">
        <f t="shared" si="0"/>
        <v>100</v>
      </c>
    </row>
    <row r="39" spans="1:5" ht="18" customHeight="1">
      <c r="A39" s="204"/>
      <c r="B39" s="47" t="s">
        <v>683</v>
      </c>
      <c r="C39" s="45">
        <v>1338</v>
      </c>
      <c r="D39" s="50">
        <v>1336.62</v>
      </c>
      <c r="E39" s="46">
        <f t="shared" si="0"/>
        <v>99.89686098654708</v>
      </c>
    </row>
    <row r="40" spans="1:5" ht="18" customHeight="1">
      <c r="A40" s="202">
        <v>11</v>
      </c>
      <c r="B40" s="42" t="s">
        <v>675</v>
      </c>
      <c r="C40" s="43">
        <f>C41+C42</f>
        <v>28055</v>
      </c>
      <c r="D40" s="43">
        <f>D41+D42</f>
        <v>25376.489999999998</v>
      </c>
      <c r="E40" s="44">
        <f t="shared" si="0"/>
        <v>90.45264658706112</v>
      </c>
    </row>
    <row r="41" spans="1:5" ht="18" customHeight="1">
      <c r="A41" s="202"/>
      <c r="B41" s="53" t="s">
        <v>696</v>
      </c>
      <c r="C41" s="45">
        <v>13055</v>
      </c>
      <c r="D41" s="46">
        <v>12741.76</v>
      </c>
      <c r="E41" s="46">
        <f t="shared" si="0"/>
        <v>97.6006127920337</v>
      </c>
    </row>
    <row r="42" spans="1:5" ht="18" customHeight="1">
      <c r="A42" s="202"/>
      <c r="B42" s="41" t="s">
        <v>697</v>
      </c>
      <c r="C42" s="45">
        <v>15000</v>
      </c>
      <c r="D42" s="46">
        <v>12634.73</v>
      </c>
      <c r="E42" s="46">
        <f t="shared" si="0"/>
        <v>84.23153333333333</v>
      </c>
    </row>
    <row r="43" spans="1:5" ht="18" customHeight="1">
      <c r="A43" s="202">
        <v>12</v>
      </c>
      <c r="B43" s="42" t="s">
        <v>676</v>
      </c>
      <c r="C43" s="43">
        <f>C44+C45</f>
        <v>13999</v>
      </c>
      <c r="D43" s="43">
        <f>D44+D45</f>
        <v>13628.17</v>
      </c>
      <c r="E43" s="44">
        <f t="shared" si="0"/>
        <v>97.35102507321952</v>
      </c>
    </row>
    <row r="44" spans="1:5" ht="18" customHeight="1">
      <c r="A44" s="202"/>
      <c r="B44" s="53" t="s">
        <v>698</v>
      </c>
      <c r="C44" s="45">
        <v>2724</v>
      </c>
      <c r="D44" s="46">
        <v>2363.1</v>
      </c>
      <c r="E44" s="46">
        <f t="shared" si="0"/>
        <v>86.7511013215859</v>
      </c>
    </row>
    <row r="45" spans="1:5" ht="20.25" customHeight="1">
      <c r="A45" s="202"/>
      <c r="B45" s="54" t="s">
        <v>699</v>
      </c>
      <c r="C45" s="45">
        <v>11275</v>
      </c>
      <c r="D45" s="46">
        <v>11265.07</v>
      </c>
      <c r="E45" s="46">
        <f t="shared" si="0"/>
        <v>99.91192904656319</v>
      </c>
    </row>
    <row r="46" spans="1:5" ht="20.25" customHeight="1">
      <c r="A46" s="55"/>
      <c r="B46" s="56" t="s">
        <v>677</v>
      </c>
      <c r="C46" s="57">
        <f>C6+C9+C12+C15+C19+C23+C27+C31+C34+C36+C40+C43</f>
        <v>190269</v>
      </c>
      <c r="D46" s="57">
        <f>D6+D9+D12+D15+D19+D23+D27+D31+D34+D36+D40+D43</f>
        <v>177859.78000000003</v>
      </c>
      <c r="E46" s="44">
        <f t="shared" si="0"/>
        <v>93.47806526549256</v>
      </c>
    </row>
    <row r="47" spans="1:5" ht="39" customHeight="1">
      <c r="A47" s="36"/>
      <c r="B47" s="37"/>
      <c r="C47" s="38"/>
      <c r="D47" s="39"/>
      <c r="E47" s="40"/>
    </row>
  </sheetData>
  <sheetProtection/>
  <mergeCells count="19">
    <mergeCell ref="A1:E1"/>
    <mergeCell ref="A2:C2"/>
    <mergeCell ref="A3:A5"/>
    <mergeCell ref="B3:B5"/>
    <mergeCell ref="C3:C5"/>
    <mergeCell ref="D3:D5"/>
    <mergeCell ref="E3:E5"/>
    <mergeCell ref="A6:A8"/>
    <mergeCell ref="A9:A11"/>
    <mergeCell ref="A12:A14"/>
    <mergeCell ref="A15:A18"/>
    <mergeCell ref="A19:A22"/>
    <mergeCell ref="A23:A26"/>
    <mergeCell ref="A27:A30"/>
    <mergeCell ref="A31:A33"/>
    <mergeCell ref="A34:A35"/>
    <mergeCell ref="A36:A39"/>
    <mergeCell ref="A40:A42"/>
    <mergeCell ref="A43:A45"/>
  </mergeCells>
  <printOptions/>
  <pageMargins left="0.7" right="0.7" top="0.46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33">
      <selection activeCell="D32" sqref="D32"/>
    </sheetView>
  </sheetViews>
  <sheetFormatPr defaultColWidth="9.33203125" defaultRowHeight="12.75"/>
  <cols>
    <col min="1" max="1" width="8.66015625" style="79" customWidth="1"/>
    <col min="2" max="2" width="6.33203125" style="79" customWidth="1"/>
    <col min="3" max="3" width="5.66015625" style="79" customWidth="1"/>
    <col min="4" max="4" width="72.5" style="79" customWidth="1"/>
    <col min="5" max="5" width="14.16015625" style="79" customWidth="1"/>
    <col min="6" max="6" width="12.66015625" style="79" customWidth="1"/>
    <col min="7" max="7" width="7.66015625" style="83" customWidth="1"/>
    <col min="8" max="8" width="14.5" style="79" customWidth="1"/>
    <col min="9" max="9" width="13.16015625" style="79" customWidth="1"/>
    <col min="10" max="10" width="7.66015625" style="83" customWidth="1"/>
    <col min="11" max="16384" width="9.33203125" style="79" customWidth="1"/>
  </cols>
  <sheetData>
    <row r="1" spans="1:10" ht="12.75">
      <c r="A1" s="217" t="s">
        <v>933</v>
      </c>
      <c r="B1" s="217"/>
      <c r="C1" s="217"/>
      <c r="D1" s="217"/>
      <c r="E1" s="217"/>
      <c r="F1" s="217"/>
      <c r="G1" s="217"/>
      <c r="H1" s="217"/>
      <c r="I1" s="217"/>
      <c r="J1" s="218"/>
    </row>
    <row r="2" spans="1:10" s="61" customFormat="1" ht="18.75" customHeight="1">
      <c r="A2" s="219" t="s">
        <v>934</v>
      </c>
      <c r="B2" s="219"/>
      <c r="C2" s="219"/>
      <c r="D2" s="219"/>
      <c r="E2" s="219"/>
      <c r="F2" s="219"/>
      <c r="G2" s="219"/>
      <c r="H2" s="220"/>
      <c r="I2" s="220"/>
      <c r="J2" s="220"/>
    </row>
    <row r="3" spans="1:9" ht="11.25">
      <c r="A3" s="80"/>
      <c r="B3" s="80"/>
      <c r="C3" s="80"/>
      <c r="D3" s="80"/>
      <c r="E3" s="80"/>
      <c r="F3" s="80"/>
      <c r="G3" s="81"/>
      <c r="H3" s="82"/>
      <c r="I3" s="80"/>
    </row>
    <row r="4" spans="1:10" ht="33.75">
      <c r="A4" s="84" t="s">
        <v>0</v>
      </c>
      <c r="B4" s="84" t="s">
        <v>650</v>
      </c>
      <c r="C4" s="84" t="s">
        <v>651</v>
      </c>
      <c r="D4" s="85" t="s">
        <v>1</v>
      </c>
      <c r="E4" s="86" t="s">
        <v>935</v>
      </c>
      <c r="F4" s="86" t="s">
        <v>653</v>
      </c>
      <c r="G4" s="87" t="s">
        <v>662</v>
      </c>
      <c r="H4" s="88" t="s">
        <v>936</v>
      </c>
      <c r="I4" s="86" t="s">
        <v>937</v>
      </c>
      <c r="J4" s="89" t="s">
        <v>938</v>
      </c>
    </row>
    <row r="5" spans="1:10" ht="11.25">
      <c r="A5" s="84" t="s">
        <v>2</v>
      </c>
      <c r="B5" s="84"/>
      <c r="C5" s="84"/>
      <c r="D5" s="85" t="s">
        <v>3</v>
      </c>
      <c r="E5" s="90">
        <f>E6</f>
        <v>388141.75</v>
      </c>
      <c r="F5" s="91">
        <f>F6</f>
        <v>388141.75</v>
      </c>
      <c r="G5" s="92">
        <f>F5*100/E5</f>
        <v>100</v>
      </c>
      <c r="H5" s="93">
        <f>H6</f>
        <v>388141.75</v>
      </c>
      <c r="I5" s="91">
        <f>I6</f>
        <v>388141.75</v>
      </c>
      <c r="J5" s="91">
        <f>I5*100/H5</f>
        <v>100</v>
      </c>
    </row>
    <row r="6" spans="1:10" ht="11.25">
      <c r="A6" s="94"/>
      <c r="B6" s="94" t="s">
        <v>20</v>
      </c>
      <c r="C6" s="94"/>
      <c r="D6" s="95" t="s">
        <v>21</v>
      </c>
      <c r="E6" s="96">
        <f>E7</f>
        <v>388141.75</v>
      </c>
      <c r="F6" s="97">
        <f>F7</f>
        <v>388141.75</v>
      </c>
      <c r="G6" s="98">
        <f>F6*100/E6</f>
        <v>100</v>
      </c>
      <c r="H6" s="99">
        <f>SUM(H8:H13)</f>
        <v>388141.75</v>
      </c>
      <c r="I6" s="99">
        <f>SUM(I8:I13)</f>
        <v>388141.75</v>
      </c>
      <c r="J6" s="97">
        <f aca="true" t="shared" si="0" ref="J6:J61">I6*100/H6</f>
        <v>100</v>
      </c>
    </row>
    <row r="7" spans="1:10" ht="33.75">
      <c r="A7" s="94"/>
      <c r="B7" s="94"/>
      <c r="C7" s="94" t="s">
        <v>738</v>
      </c>
      <c r="D7" s="100" t="s">
        <v>739</v>
      </c>
      <c r="E7" s="96">
        <v>388141.75</v>
      </c>
      <c r="F7" s="97">
        <v>388141.75</v>
      </c>
      <c r="G7" s="98">
        <f>F7*100/E7</f>
        <v>100</v>
      </c>
      <c r="H7" s="101"/>
      <c r="I7" s="97"/>
      <c r="J7" s="97"/>
    </row>
    <row r="8" spans="1:10" ht="11.25">
      <c r="A8" s="94"/>
      <c r="B8" s="94"/>
      <c r="C8" s="94" t="s">
        <v>23</v>
      </c>
      <c r="D8" s="100" t="s">
        <v>24</v>
      </c>
      <c r="E8" s="96"/>
      <c r="F8" s="96"/>
      <c r="G8" s="98"/>
      <c r="H8" s="102">
        <v>4769.59</v>
      </c>
      <c r="I8" s="97">
        <v>4769.59</v>
      </c>
      <c r="J8" s="97">
        <f t="shared" si="0"/>
        <v>100</v>
      </c>
    </row>
    <row r="9" spans="1:10" ht="11.25">
      <c r="A9" s="94"/>
      <c r="B9" s="94"/>
      <c r="C9" s="94" t="s">
        <v>26</v>
      </c>
      <c r="D9" s="100" t="s">
        <v>27</v>
      </c>
      <c r="E9" s="96"/>
      <c r="F9" s="96"/>
      <c r="G9" s="98"/>
      <c r="H9" s="102">
        <v>815.59</v>
      </c>
      <c r="I9" s="97">
        <v>815.59</v>
      </c>
      <c r="J9" s="97">
        <f t="shared" si="0"/>
        <v>100</v>
      </c>
    </row>
    <row r="10" spans="1:10" ht="11.25">
      <c r="A10" s="94"/>
      <c r="B10" s="94"/>
      <c r="C10" s="94" t="s">
        <v>29</v>
      </c>
      <c r="D10" s="100" t="s">
        <v>30</v>
      </c>
      <c r="E10" s="96"/>
      <c r="F10" s="96"/>
      <c r="G10" s="98"/>
      <c r="H10" s="102">
        <v>116.85</v>
      </c>
      <c r="I10" s="97">
        <v>116.85</v>
      </c>
      <c r="J10" s="97">
        <f t="shared" si="0"/>
        <v>100</v>
      </c>
    </row>
    <row r="11" spans="1:10" ht="11.25">
      <c r="A11" s="94"/>
      <c r="B11" s="94"/>
      <c r="C11" s="94" t="s">
        <v>32</v>
      </c>
      <c r="D11" s="100" t="s">
        <v>33</v>
      </c>
      <c r="E11" s="96"/>
      <c r="F11" s="96"/>
      <c r="G11" s="98"/>
      <c r="H11" s="102">
        <v>113.29</v>
      </c>
      <c r="I11" s="97">
        <v>113.29</v>
      </c>
      <c r="J11" s="97">
        <f t="shared" si="0"/>
        <v>100</v>
      </c>
    </row>
    <row r="12" spans="1:10" ht="11.25">
      <c r="A12" s="94"/>
      <c r="B12" s="94"/>
      <c r="C12" s="94" t="s">
        <v>35</v>
      </c>
      <c r="D12" s="100" t="s">
        <v>36</v>
      </c>
      <c r="E12" s="96"/>
      <c r="F12" s="96"/>
      <c r="G12" s="98"/>
      <c r="H12" s="102">
        <v>1795.3</v>
      </c>
      <c r="I12" s="97">
        <v>1795.3</v>
      </c>
      <c r="J12" s="97">
        <f t="shared" si="0"/>
        <v>100</v>
      </c>
    </row>
    <row r="13" spans="1:10" s="103" customFormat="1" ht="11.25">
      <c r="A13" s="84"/>
      <c r="B13" s="84"/>
      <c r="C13" s="94" t="s">
        <v>8</v>
      </c>
      <c r="D13" s="100" t="s">
        <v>9</v>
      </c>
      <c r="E13" s="90"/>
      <c r="F13" s="90"/>
      <c r="G13" s="98"/>
      <c r="H13" s="102">
        <v>380531.13</v>
      </c>
      <c r="I13" s="97">
        <v>380531.13</v>
      </c>
      <c r="J13" s="97">
        <f t="shared" si="0"/>
        <v>100</v>
      </c>
    </row>
    <row r="14" spans="1:10" ht="11.25">
      <c r="A14" s="84" t="s">
        <v>122</v>
      </c>
      <c r="B14" s="84"/>
      <c r="C14" s="84"/>
      <c r="D14" s="104" t="s">
        <v>123</v>
      </c>
      <c r="E14" s="105">
        <f>E15</f>
        <v>45114</v>
      </c>
      <c r="F14" s="105">
        <f>F15</f>
        <v>45114</v>
      </c>
      <c r="G14" s="92">
        <f>F14*100/E14</f>
        <v>100</v>
      </c>
      <c r="H14" s="106">
        <f>H15</f>
        <v>45113.99999999999</v>
      </c>
      <c r="I14" s="107">
        <f>I15</f>
        <v>45113.99999999999</v>
      </c>
      <c r="J14" s="91">
        <f t="shared" si="0"/>
        <v>100</v>
      </c>
    </row>
    <row r="15" spans="1:10" ht="11.25">
      <c r="A15" s="108"/>
      <c r="B15" s="94" t="s">
        <v>125</v>
      </c>
      <c r="C15" s="94"/>
      <c r="D15" s="100" t="s">
        <v>126</v>
      </c>
      <c r="E15" s="109">
        <f>E16</f>
        <v>45114</v>
      </c>
      <c r="F15" s="109">
        <f>F16</f>
        <v>45114</v>
      </c>
      <c r="G15" s="98">
        <f>F15*100/E15</f>
        <v>100</v>
      </c>
      <c r="H15" s="102">
        <f>SUM(H16:H22)</f>
        <v>45113.99999999999</v>
      </c>
      <c r="I15" s="110">
        <f>SUM(I17:I22)</f>
        <v>45113.99999999999</v>
      </c>
      <c r="J15" s="97">
        <f t="shared" si="0"/>
        <v>100</v>
      </c>
    </row>
    <row r="16" spans="1:10" ht="33.75">
      <c r="A16" s="108"/>
      <c r="B16" s="108"/>
      <c r="C16" s="94" t="s">
        <v>738</v>
      </c>
      <c r="D16" s="100" t="s">
        <v>739</v>
      </c>
      <c r="E16" s="109">
        <v>45114</v>
      </c>
      <c r="F16" s="109">
        <v>45114</v>
      </c>
      <c r="G16" s="98">
        <f>F16*100/E16</f>
        <v>100</v>
      </c>
      <c r="H16" s="102"/>
      <c r="I16" s="111"/>
      <c r="J16" s="97"/>
    </row>
    <row r="17" spans="1:10" ht="11.25">
      <c r="A17" s="108"/>
      <c r="B17" s="108"/>
      <c r="C17" s="94" t="s">
        <v>23</v>
      </c>
      <c r="D17" s="100" t="s">
        <v>24</v>
      </c>
      <c r="E17" s="109"/>
      <c r="F17" s="109"/>
      <c r="G17" s="98"/>
      <c r="H17" s="112">
        <v>25990</v>
      </c>
      <c r="I17" s="113">
        <v>25990</v>
      </c>
      <c r="J17" s="97">
        <f t="shared" si="0"/>
        <v>100</v>
      </c>
    </row>
    <row r="18" spans="1:10" ht="11.25">
      <c r="A18" s="108"/>
      <c r="B18" s="108"/>
      <c r="C18" s="94" t="s">
        <v>26</v>
      </c>
      <c r="D18" s="100" t="s">
        <v>27</v>
      </c>
      <c r="E18" s="109"/>
      <c r="F18" s="109"/>
      <c r="G18" s="98"/>
      <c r="H18" s="112">
        <v>4401</v>
      </c>
      <c r="I18" s="113">
        <v>4401</v>
      </c>
      <c r="J18" s="97">
        <f t="shared" si="0"/>
        <v>100</v>
      </c>
    </row>
    <row r="19" spans="1:10" ht="11.25">
      <c r="A19" s="108"/>
      <c r="B19" s="108"/>
      <c r="C19" s="94" t="s">
        <v>29</v>
      </c>
      <c r="D19" s="100" t="s">
        <v>30</v>
      </c>
      <c r="E19" s="109"/>
      <c r="F19" s="109"/>
      <c r="G19" s="98"/>
      <c r="H19" s="112">
        <v>636</v>
      </c>
      <c r="I19" s="113">
        <v>636</v>
      </c>
      <c r="J19" s="97">
        <f t="shared" si="0"/>
        <v>100</v>
      </c>
    </row>
    <row r="20" spans="1:10" ht="11.25">
      <c r="A20" s="108"/>
      <c r="B20" s="108"/>
      <c r="C20" s="94" t="s">
        <v>32</v>
      </c>
      <c r="D20" s="100" t="s">
        <v>33</v>
      </c>
      <c r="E20" s="109"/>
      <c r="F20" s="109"/>
      <c r="G20" s="98"/>
      <c r="H20" s="112">
        <v>560.76</v>
      </c>
      <c r="I20" s="113">
        <v>560.76</v>
      </c>
      <c r="J20" s="97">
        <f t="shared" si="0"/>
        <v>100</v>
      </c>
    </row>
    <row r="21" spans="1:10" ht="11.25">
      <c r="A21" s="108"/>
      <c r="B21" s="108"/>
      <c r="C21" s="94" t="s">
        <v>35</v>
      </c>
      <c r="D21" s="100" t="s">
        <v>36</v>
      </c>
      <c r="E21" s="109"/>
      <c r="F21" s="109"/>
      <c r="G21" s="98"/>
      <c r="H21" s="112">
        <v>12442.11</v>
      </c>
      <c r="I21" s="113">
        <v>12442.11</v>
      </c>
      <c r="J21" s="97">
        <f t="shared" si="0"/>
        <v>100</v>
      </c>
    </row>
    <row r="22" spans="1:10" ht="11.25">
      <c r="A22" s="108"/>
      <c r="B22" s="108"/>
      <c r="C22" s="94" t="s">
        <v>133</v>
      </c>
      <c r="D22" s="100" t="s">
        <v>134</v>
      </c>
      <c r="E22" s="109"/>
      <c r="F22" s="109"/>
      <c r="G22" s="98"/>
      <c r="H22" s="112">
        <v>1084.13</v>
      </c>
      <c r="I22" s="113">
        <v>1084.13</v>
      </c>
      <c r="J22" s="97">
        <f t="shared" si="0"/>
        <v>100</v>
      </c>
    </row>
    <row r="23" spans="1:10" ht="22.5">
      <c r="A23" s="84" t="s">
        <v>201</v>
      </c>
      <c r="B23" s="84"/>
      <c r="C23" s="84"/>
      <c r="D23" s="104" t="s">
        <v>202</v>
      </c>
      <c r="E23" s="105">
        <v>5330</v>
      </c>
      <c r="F23" s="105">
        <f>F24+F31</f>
        <v>4115.389999999999</v>
      </c>
      <c r="G23" s="98">
        <f>F23*100/E23</f>
        <v>77.21181988742963</v>
      </c>
      <c r="H23" s="106">
        <v>5330</v>
      </c>
      <c r="I23" s="114">
        <f>I24+I31</f>
        <v>4115.39</v>
      </c>
      <c r="J23" s="97">
        <f t="shared" si="0"/>
        <v>77.21181988742966</v>
      </c>
    </row>
    <row r="24" spans="1:10" ht="11.25">
      <c r="A24" s="108"/>
      <c r="B24" s="94" t="s">
        <v>204</v>
      </c>
      <c r="C24" s="94"/>
      <c r="D24" s="100" t="s">
        <v>205</v>
      </c>
      <c r="E24" s="109">
        <f>E25</f>
        <v>1008</v>
      </c>
      <c r="F24" s="109">
        <f>F25</f>
        <v>1008</v>
      </c>
      <c r="G24" s="98">
        <f>F24*100/E24</f>
        <v>100</v>
      </c>
      <c r="H24" s="102">
        <f>SUM(H26:H30)</f>
        <v>1008</v>
      </c>
      <c r="I24" s="102">
        <f>SUM(I26:I30)</f>
        <v>1008</v>
      </c>
      <c r="J24" s="97">
        <f t="shared" si="0"/>
        <v>100</v>
      </c>
    </row>
    <row r="25" spans="1:10" ht="33.75">
      <c r="A25" s="108"/>
      <c r="B25" s="108"/>
      <c r="C25" s="94" t="s">
        <v>738</v>
      </c>
      <c r="D25" s="100" t="s">
        <v>739</v>
      </c>
      <c r="E25" s="109">
        <v>1008</v>
      </c>
      <c r="F25" s="109">
        <v>1008</v>
      </c>
      <c r="G25" s="98">
        <f>F25*100/E25</f>
        <v>100</v>
      </c>
      <c r="H25" s="102"/>
      <c r="I25" s="110"/>
      <c r="J25" s="97"/>
    </row>
    <row r="26" spans="1:10" ht="11.25">
      <c r="A26" s="108"/>
      <c r="B26" s="108"/>
      <c r="C26" s="94" t="s">
        <v>23</v>
      </c>
      <c r="D26" s="100" t="s">
        <v>24</v>
      </c>
      <c r="E26" s="109"/>
      <c r="F26" s="109"/>
      <c r="G26" s="98"/>
      <c r="H26" s="102">
        <v>609</v>
      </c>
      <c r="I26" s="110">
        <v>609</v>
      </c>
      <c r="J26" s="97">
        <f t="shared" si="0"/>
        <v>100</v>
      </c>
    </row>
    <row r="27" spans="1:10" ht="11.25">
      <c r="A27" s="108"/>
      <c r="B27" s="108"/>
      <c r="C27" s="94" t="s">
        <v>26</v>
      </c>
      <c r="D27" s="100" t="s">
        <v>27</v>
      </c>
      <c r="E27" s="109"/>
      <c r="F27" s="109"/>
      <c r="G27" s="98"/>
      <c r="H27" s="102">
        <v>103</v>
      </c>
      <c r="I27" s="110">
        <v>103</v>
      </c>
      <c r="J27" s="97">
        <f t="shared" si="0"/>
        <v>100</v>
      </c>
    </row>
    <row r="28" spans="1:10" ht="11.25">
      <c r="A28" s="108"/>
      <c r="B28" s="108"/>
      <c r="C28" s="94" t="s">
        <v>29</v>
      </c>
      <c r="D28" s="100" t="s">
        <v>30</v>
      </c>
      <c r="E28" s="109"/>
      <c r="F28" s="109"/>
      <c r="G28" s="98"/>
      <c r="H28" s="102">
        <v>14</v>
      </c>
      <c r="I28" s="110">
        <v>14</v>
      </c>
      <c r="J28" s="97">
        <f t="shared" si="0"/>
        <v>100</v>
      </c>
    </row>
    <row r="29" spans="1:10" ht="11.25">
      <c r="A29" s="108"/>
      <c r="B29" s="108"/>
      <c r="C29" s="94" t="s">
        <v>32</v>
      </c>
      <c r="D29" s="100" t="s">
        <v>33</v>
      </c>
      <c r="E29" s="109"/>
      <c r="F29" s="109"/>
      <c r="G29" s="98"/>
      <c r="H29" s="102">
        <v>30</v>
      </c>
      <c r="I29" s="110">
        <v>30</v>
      </c>
      <c r="J29" s="97">
        <f t="shared" si="0"/>
        <v>100</v>
      </c>
    </row>
    <row r="30" spans="1:10" ht="11.25">
      <c r="A30" s="108"/>
      <c r="B30" s="108"/>
      <c r="C30" s="94" t="s">
        <v>35</v>
      </c>
      <c r="D30" s="100" t="s">
        <v>36</v>
      </c>
      <c r="E30" s="109"/>
      <c r="F30" s="109"/>
      <c r="G30" s="98"/>
      <c r="H30" s="102">
        <v>252</v>
      </c>
      <c r="I30" s="110">
        <v>252</v>
      </c>
      <c r="J30" s="97">
        <f t="shared" si="0"/>
        <v>100</v>
      </c>
    </row>
    <row r="31" spans="1:10" ht="22.5">
      <c r="A31" s="108"/>
      <c r="B31" s="94" t="s">
        <v>212</v>
      </c>
      <c r="C31" s="94"/>
      <c r="D31" s="115" t="s">
        <v>213</v>
      </c>
      <c r="E31" s="109">
        <f>E32</f>
        <v>4322</v>
      </c>
      <c r="F31" s="109">
        <f>F32</f>
        <v>3107.39</v>
      </c>
      <c r="G31" s="98">
        <f>F31*100/E31</f>
        <v>71.89703840814438</v>
      </c>
      <c r="H31" s="102">
        <f>SUM(H33:H38)</f>
        <v>4322</v>
      </c>
      <c r="I31" s="116">
        <f>SUM(I33:I38)</f>
        <v>3107.3900000000003</v>
      </c>
      <c r="J31" s="97">
        <f t="shared" si="0"/>
        <v>71.8970384081444</v>
      </c>
    </row>
    <row r="32" spans="1:10" ht="33.75">
      <c r="A32" s="108"/>
      <c r="B32" s="108"/>
      <c r="C32" s="94" t="s">
        <v>738</v>
      </c>
      <c r="D32" s="100" t="s">
        <v>739</v>
      </c>
      <c r="E32" s="109">
        <v>4322</v>
      </c>
      <c r="F32" s="109">
        <v>3107.39</v>
      </c>
      <c r="G32" s="98">
        <f>F32*100/E32</f>
        <v>71.89703840814438</v>
      </c>
      <c r="H32" s="102"/>
      <c r="I32" s="110"/>
      <c r="J32" s="97"/>
    </row>
    <row r="33" spans="1:10" ht="11.25">
      <c r="A33" s="108"/>
      <c r="B33" s="108"/>
      <c r="C33" s="94" t="s">
        <v>139</v>
      </c>
      <c r="D33" s="100" t="s">
        <v>140</v>
      </c>
      <c r="E33" s="109"/>
      <c r="F33" s="109"/>
      <c r="G33" s="98"/>
      <c r="H33" s="117">
        <v>2460</v>
      </c>
      <c r="I33" s="110">
        <v>2410.52</v>
      </c>
      <c r="J33" s="97">
        <f t="shared" si="0"/>
        <v>97.98861788617886</v>
      </c>
    </row>
    <row r="34" spans="1:10" ht="11.25">
      <c r="A34" s="108"/>
      <c r="B34" s="108"/>
      <c r="C34" s="94" t="s">
        <v>111</v>
      </c>
      <c r="D34" s="100" t="s">
        <v>939</v>
      </c>
      <c r="E34" s="109"/>
      <c r="F34" s="109"/>
      <c r="G34" s="98"/>
      <c r="H34" s="117">
        <v>429</v>
      </c>
      <c r="I34" s="110">
        <v>429</v>
      </c>
      <c r="J34" s="97">
        <f t="shared" si="0"/>
        <v>100</v>
      </c>
    </row>
    <row r="35" spans="1:10" ht="11.25">
      <c r="A35" s="108"/>
      <c r="B35" s="108"/>
      <c r="C35" s="94" t="s">
        <v>26</v>
      </c>
      <c r="D35" s="100" t="s">
        <v>27</v>
      </c>
      <c r="E35" s="109"/>
      <c r="F35" s="109"/>
      <c r="G35" s="98"/>
      <c r="H35" s="117">
        <v>74</v>
      </c>
      <c r="I35" s="110">
        <v>73.36</v>
      </c>
      <c r="J35" s="97">
        <f t="shared" si="0"/>
        <v>99.13513513513513</v>
      </c>
    </row>
    <row r="36" spans="1:10" ht="11.25">
      <c r="A36" s="108"/>
      <c r="B36" s="108"/>
      <c r="C36" s="94" t="s">
        <v>29</v>
      </c>
      <c r="D36" s="100" t="s">
        <v>30</v>
      </c>
      <c r="E36" s="109"/>
      <c r="F36" s="109"/>
      <c r="G36" s="98"/>
      <c r="H36" s="117">
        <v>11</v>
      </c>
      <c r="I36" s="110">
        <v>10.51</v>
      </c>
      <c r="J36" s="97">
        <f t="shared" si="0"/>
        <v>95.54545454545455</v>
      </c>
    </row>
    <row r="37" spans="1:10" ht="11.25">
      <c r="A37" s="108"/>
      <c r="B37" s="108"/>
      <c r="C37" s="94" t="s">
        <v>32</v>
      </c>
      <c r="D37" s="100" t="s">
        <v>33</v>
      </c>
      <c r="E37" s="109"/>
      <c r="F37" s="109"/>
      <c r="G37" s="98"/>
      <c r="H37" s="117">
        <v>1164</v>
      </c>
      <c r="I37" s="110">
        <v>0</v>
      </c>
      <c r="J37" s="97">
        <f t="shared" si="0"/>
        <v>0</v>
      </c>
    </row>
    <row r="38" spans="1:10" ht="11.25">
      <c r="A38" s="108"/>
      <c r="B38" s="108"/>
      <c r="C38" s="94" t="s">
        <v>35</v>
      </c>
      <c r="D38" s="100" t="s">
        <v>36</v>
      </c>
      <c r="E38" s="109"/>
      <c r="F38" s="109"/>
      <c r="G38" s="98"/>
      <c r="H38" s="117">
        <v>184</v>
      </c>
      <c r="I38" s="110">
        <v>184</v>
      </c>
      <c r="J38" s="97">
        <f t="shared" si="0"/>
        <v>100</v>
      </c>
    </row>
    <row r="39" spans="1:10" ht="11.25">
      <c r="A39" s="84" t="s">
        <v>408</v>
      </c>
      <c r="B39" s="84"/>
      <c r="C39" s="84"/>
      <c r="D39" s="104" t="s">
        <v>409</v>
      </c>
      <c r="E39" s="105">
        <f>E40+E53+E56</f>
        <v>1106399</v>
      </c>
      <c r="F39" s="105">
        <f>F40+F53+F56</f>
        <v>1082130.8599999999</v>
      </c>
      <c r="G39" s="98">
        <f>F39*100/E39</f>
        <v>97.80656526262224</v>
      </c>
      <c r="H39" s="105">
        <f>H40+H53+H56</f>
        <v>1106399</v>
      </c>
      <c r="I39" s="105">
        <f>I40+I53+I56</f>
        <v>1082130.8599999999</v>
      </c>
      <c r="J39" s="97">
        <f t="shared" si="0"/>
        <v>97.80656526262224</v>
      </c>
    </row>
    <row r="40" spans="1:10" ht="22.5">
      <c r="A40" s="108"/>
      <c r="B40" s="94" t="s">
        <v>434</v>
      </c>
      <c r="C40" s="94"/>
      <c r="D40" s="100" t="s">
        <v>435</v>
      </c>
      <c r="E40" s="109">
        <v>1076783</v>
      </c>
      <c r="F40" s="109">
        <v>1052891.66</v>
      </c>
      <c r="G40" s="98">
        <f>F40*100/E40</f>
        <v>97.78122982996572</v>
      </c>
      <c r="H40" s="102">
        <f>SUM(H42:H52)</f>
        <v>1076783</v>
      </c>
      <c r="I40" s="109">
        <f>SUM(I42:I52)</f>
        <v>1052891.66</v>
      </c>
      <c r="J40" s="97">
        <f t="shared" si="0"/>
        <v>97.78122982996572</v>
      </c>
    </row>
    <row r="41" spans="1:10" ht="33.75">
      <c r="A41" s="108"/>
      <c r="B41" s="108"/>
      <c r="C41" s="94" t="s">
        <v>738</v>
      </c>
      <c r="D41" s="100" t="s">
        <v>739</v>
      </c>
      <c r="E41" s="109">
        <v>1076783</v>
      </c>
      <c r="F41" s="109">
        <v>1052891.66</v>
      </c>
      <c r="G41" s="98">
        <f>F41*100/E41</f>
        <v>97.78122982996572</v>
      </c>
      <c r="H41" s="102"/>
      <c r="I41" s="110"/>
      <c r="J41" s="97"/>
    </row>
    <row r="42" spans="1:10" ht="11.25">
      <c r="A42" s="108"/>
      <c r="B42" s="108"/>
      <c r="C42" s="94" t="s">
        <v>437</v>
      </c>
      <c r="D42" s="100" t="s">
        <v>438</v>
      </c>
      <c r="E42" s="109"/>
      <c r="F42" s="109"/>
      <c r="G42" s="98"/>
      <c r="H42" s="102">
        <v>1003830</v>
      </c>
      <c r="I42" s="110">
        <v>980134.4</v>
      </c>
      <c r="J42" s="97">
        <f t="shared" si="0"/>
        <v>97.63948078857975</v>
      </c>
    </row>
    <row r="43" spans="1:10" ht="11.25">
      <c r="A43" s="108"/>
      <c r="B43" s="108"/>
      <c r="C43" s="94" t="s">
        <v>23</v>
      </c>
      <c r="D43" s="100" t="s">
        <v>24</v>
      </c>
      <c r="E43" s="109"/>
      <c r="F43" s="109"/>
      <c r="G43" s="98"/>
      <c r="H43" s="102">
        <v>19525</v>
      </c>
      <c r="I43" s="110">
        <v>19525</v>
      </c>
      <c r="J43" s="97">
        <f t="shared" si="0"/>
        <v>100</v>
      </c>
    </row>
    <row r="44" spans="1:10" ht="11.25">
      <c r="A44" s="108"/>
      <c r="B44" s="108"/>
      <c r="C44" s="94" t="s">
        <v>26</v>
      </c>
      <c r="D44" s="100" t="s">
        <v>27</v>
      </c>
      <c r="E44" s="109"/>
      <c r="F44" s="109"/>
      <c r="G44" s="98"/>
      <c r="H44" s="102">
        <v>45562</v>
      </c>
      <c r="I44" s="110">
        <v>45366.93</v>
      </c>
      <c r="J44" s="97">
        <f t="shared" si="0"/>
        <v>99.57185812738686</v>
      </c>
    </row>
    <row r="45" spans="1:10" ht="11.25">
      <c r="A45" s="108"/>
      <c r="B45" s="108"/>
      <c r="C45" s="94" t="s">
        <v>29</v>
      </c>
      <c r="D45" s="100" t="s">
        <v>30</v>
      </c>
      <c r="E45" s="109"/>
      <c r="F45" s="109"/>
      <c r="G45" s="98"/>
      <c r="H45" s="102">
        <v>379</v>
      </c>
      <c r="I45" s="110">
        <v>379</v>
      </c>
      <c r="J45" s="97">
        <f t="shared" si="0"/>
        <v>100</v>
      </c>
    </row>
    <row r="46" spans="1:10" ht="11.25">
      <c r="A46" s="108"/>
      <c r="B46" s="108"/>
      <c r="C46" s="94" t="s">
        <v>32</v>
      </c>
      <c r="D46" s="100" t="s">
        <v>33</v>
      </c>
      <c r="E46" s="109"/>
      <c r="F46" s="109"/>
      <c r="G46" s="98"/>
      <c r="H46" s="102">
        <v>800</v>
      </c>
      <c r="I46" s="110">
        <v>800</v>
      </c>
      <c r="J46" s="97">
        <f t="shared" si="0"/>
        <v>100</v>
      </c>
    </row>
    <row r="47" spans="1:10" ht="11.25">
      <c r="A47" s="108"/>
      <c r="B47" s="108"/>
      <c r="C47" s="94" t="s">
        <v>158</v>
      </c>
      <c r="D47" s="100" t="s">
        <v>159</v>
      </c>
      <c r="E47" s="109"/>
      <c r="F47" s="109"/>
      <c r="G47" s="98"/>
      <c r="H47" s="102">
        <v>1000</v>
      </c>
      <c r="I47" s="110">
        <v>1000</v>
      </c>
      <c r="J47" s="97">
        <f t="shared" si="0"/>
        <v>100</v>
      </c>
    </row>
    <row r="48" spans="1:10" ht="11.25">
      <c r="A48" s="108"/>
      <c r="B48" s="108"/>
      <c r="C48" s="94" t="s">
        <v>35</v>
      </c>
      <c r="D48" s="100" t="s">
        <v>36</v>
      </c>
      <c r="E48" s="109"/>
      <c r="F48" s="109"/>
      <c r="G48" s="98"/>
      <c r="H48" s="102">
        <v>3248</v>
      </c>
      <c r="I48" s="110">
        <v>3248</v>
      </c>
      <c r="J48" s="97">
        <f t="shared" si="0"/>
        <v>100</v>
      </c>
    </row>
    <row r="49" spans="1:10" ht="22.5">
      <c r="A49" s="108"/>
      <c r="B49" s="108"/>
      <c r="C49" s="94" t="s">
        <v>171</v>
      </c>
      <c r="D49" s="100" t="s">
        <v>172</v>
      </c>
      <c r="E49" s="109"/>
      <c r="F49" s="109"/>
      <c r="G49" s="98"/>
      <c r="H49" s="102">
        <v>630</v>
      </c>
      <c r="I49" s="110">
        <v>630</v>
      </c>
      <c r="J49" s="97">
        <f t="shared" si="0"/>
        <v>100</v>
      </c>
    </row>
    <row r="50" spans="1:10" ht="11.25">
      <c r="A50" s="108"/>
      <c r="B50" s="108"/>
      <c r="C50" s="94" t="s">
        <v>133</v>
      </c>
      <c r="D50" s="100" t="s">
        <v>134</v>
      </c>
      <c r="E50" s="109"/>
      <c r="F50" s="109"/>
      <c r="G50" s="98"/>
      <c r="H50" s="102">
        <v>17</v>
      </c>
      <c r="I50" s="110">
        <v>16.4</v>
      </c>
      <c r="J50" s="97">
        <f t="shared" si="0"/>
        <v>96.4705882352941</v>
      </c>
    </row>
    <row r="51" spans="1:10" ht="11.25">
      <c r="A51" s="108"/>
      <c r="B51" s="108"/>
      <c r="C51" s="94" t="s">
        <v>178</v>
      </c>
      <c r="D51" s="100" t="s">
        <v>179</v>
      </c>
      <c r="E51" s="109"/>
      <c r="F51" s="109"/>
      <c r="G51" s="98"/>
      <c r="H51" s="102">
        <v>1094</v>
      </c>
      <c r="I51" s="110">
        <v>1093.93</v>
      </c>
      <c r="J51" s="97">
        <f t="shared" si="0"/>
        <v>99.99360146252285</v>
      </c>
    </row>
    <row r="52" spans="1:10" ht="11.25">
      <c r="A52" s="108"/>
      <c r="B52" s="108"/>
      <c r="C52" s="94" t="s">
        <v>182</v>
      </c>
      <c r="D52" s="100" t="s">
        <v>183</v>
      </c>
      <c r="E52" s="109"/>
      <c r="F52" s="109"/>
      <c r="G52" s="98"/>
      <c r="H52" s="102">
        <v>698</v>
      </c>
      <c r="I52" s="110">
        <v>698</v>
      </c>
      <c r="J52" s="97">
        <f t="shared" si="0"/>
        <v>100</v>
      </c>
    </row>
    <row r="53" spans="1:10" ht="33.75">
      <c r="A53" s="108"/>
      <c r="B53" s="94" t="s">
        <v>449</v>
      </c>
      <c r="C53" s="94"/>
      <c r="D53" s="100" t="s">
        <v>450</v>
      </c>
      <c r="E53" s="109">
        <f>E54</f>
        <v>1600</v>
      </c>
      <c r="F53" s="109">
        <f>F54</f>
        <v>1429.2</v>
      </c>
      <c r="G53" s="98">
        <f>F53*100/E53</f>
        <v>89.325</v>
      </c>
      <c r="H53" s="102">
        <f>SUM(H55)</f>
        <v>1600</v>
      </c>
      <c r="I53" s="118">
        <f>I55</f>
        <v>1429.2</v>
      </c>
      <c r="J53" s="97">
        <f t="shared" si="0"/>
        <v>89.325</v>
      </c>
    </row>
    <row r="54" spans="1:10" ht="33.75">
      <c r="A54" s="108"/>
      <c r="B54" s="108"/>
      <c r="C54" s="94" t="s">
        <v>738</v>
      </c>
      <c r="D54" s="100" t="s">
        <v>739</v>
      </c>
      <c r="E54" s="109">
        <v>1600</v>
      </c>
      <c r="F54" s="109">
        <v>1429.2</v>
      </c>
      <c r="G54" s="98">
        <f>F54*100/E54</f>
        <v>89.325</v>
      </c>
      <c r="H54" s="102"/>
      <c r="I54" s="113"/>
      <c r="J54" s="97"/>
    </row>
    <row r="55" spans="1:10" ht="11.25">
      <c r="A55" s="108"/>
      <c r="B55" s="108"/>
      <c r="C55" s="119" t="s">
        <v>452</v>
      </c>
      <c r="D55" s="120" t="s">
        <v>453</v>
      </c>
      <c r="E55" s="121"/>
      <c r="F55" s="121"/>
      <c r="G55" s="98"/>
      <c r="H55" s="122">
        <v>1600</v>
      </c>
      <c r="I55" s="123">
        <v>1429.2</v>
      </c>
      <c r="J55" s="97">
        <f t="shared" si="0"/>
        <v>89.325</v>
      </c>
    </row>
    <row r="56" spans="1:10" ht="11.25">
      <c r="A56" s="108"/>
      <c r="B56" s="94" t="s">
        <v>484</v>
      </c>
      <c r="C56" s="94"/>
      <c r="D56" s="100" t="s">
        <v>21</v>
      </c>
      <c r="E56" s="109">
        <f>E57</f>
        <v>28016</v>
      </c>
      <c r="F56" s="109">
        <f>F57</f>
        <v>27810</v>
      </c>
      <c r="G56" s="98">
        <f>F56*100/E56</f>
        <v>99.26470588235294</v>
      </c>
      <c r="H56" s="102">
        <f>SUM(H58:H60)</f>
        <v>28016</v>
      </c>
      <c r="I56" s="109">
        <f>SUM(I58:I60)</f>
        <v>27810</v>
      </c>
      <c r="J56" s="97">
        <f t="shared" si="0"/>
        <v>99.26470588235294</v>
      </c>
    </row>
    <row r="57" spans="1:10" ht="33.75">
      <c r="A57" s="108"/>
      <c r="B57" s="108"/>
      <c r="C57" s="94" t="s">
        <v>738</v>
      </c>
      <c r="D57" s="100" t="s">
        <v>739</v>
      </c>
      <c r="E57" s="109">
        <v>28016</v>
      </c>
      <c r="F57" s="109">
        <v>27810</v>
      </c>
      <c r="G57" s="98">
        <f>F57*100/E57</f>
        <v>99.26470588235294</v>
      </c>
      <c r="H57" s="102"/>
      <c r="I57" s="110"/>
      <c r="J57" s="97"/>
    </row>
    <row r="58" spans="1:10" ht="11.25">
      <c r="A58" s="108"/>
      <c r="B58" s="108"/>
      <c r="C58" s="124">
        <v>3110</v>
      </c>
      <c r="D58" s="100" t="s">
        <v>438</v>
      </c>
      <c r="E58" s="124"/>
      <c r="F58" s="124"/>
      <c r="G58" s="98"/>
      <c r="H58" s="125">
        <v>27200</v>
      </c>
      <c r="I58" s="126">
        <v>27000</v>
      </c>
      <c r="J58" s="97">
        <f t="shared" si="0"/>
        <v>99.26470588235294</v>
      </c>
    </row>
    <row r="59" spans="1:10" ht="11.25">
      <c r="A59" s="108"/>
      <c r="B59" s="108"/>
      <c r="C59" s="94" t="s">
        <v>32</v>
      </c>
      <c r="D59" s="100" t="s">
        <v>33</v>
      </c>
      <c r="E59" s="109"/>
      <c r="F59" s="109"/>
      <c r="G59" s="98"/>
      <c r="H59" s="102">
        <v>666</v>
      </c>
      <c r="I59" s="110">
        <v>660</v>
      </c>
      <c r="J59" s="97">
        <f t="shared" si="0"/>
        <v>99.09909909909909</v>
      </c>
    </row>
    <row r="60" spans="1:10" ht="11.25">
      <c r="A60" s="108"/>
      <c r="B60" s="108"/>
      <c r="C60" s="94" t="s">
        <v>35</v>
      </c>
      <c r="D60" s="100" t="s">
        <v>36</v>
      </c>
      <c r="E60" s="124"/>
      <c r="F60" s="124"/>
      <c r="G60" s="98"/>
      <c r="H60" s="125">
        <v>150</v>
      </c>
      <c r="I60" s="127">
        <v>150</v>
      </c>
      <c r="J60" s="97">
        <f t="shared" si="0"/>
        <v>100</v>
      </c>
    </row>
    <row r="61" spans="1:10" s="128" customFormat="1" ht="15">
      <c r="A61" s="221" t="s">
        <v>648</v>
      </c>
      <c r="B61" s="221"/>
      <c r="C61" s="221"/>
      <c r="D61" s="221"/>
      <c r="E61" s="105">
        <f>E5+E14+E23+E39</f>
        <v>1544984.75</v>
      </c>
      <c r="F61" s="105">
        <f>F5+F14+F23+F39</f>
        <v>1519502</v>
      </c>
      <c r="G61" s="92">
        <f>F61*100/E61</f>
        <v>98.3506147876217</v>
      </c>
      <c r="H61" s="106">
        <f>H5+H14+H23+H39</f>
        <v>1544984.75</v>
      </c>
      <c r="I61" s="106">
        <f>I5+I14+I23+I39</f>
        <v>1519502</v>
      </c>
      <c r="J61" s="91">
        <f t="shared" si="0"/>
        <v>98.3506147876217</v>
      </c>
    </row>
    <row r="62" ht="11.25">
      <c r="H62" s="129"/>
    </row>
  </sheetData>
  <sheetProtection/>
  <mergeCells count="3">
    <mergeCell ref="A1:J1"/>
    <mergeCell ref="A2:J2"/>
    <mergeCell ref="A61:D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28">
      <selection activeCell="N23" sqref="N23"/>
    </sheetView>
  </sheetViews>
  <sheetFormatPr defaultColWidth="9.33203125" defaultRowHeight="12.75"/>
  <cols>
    <col min="1" max="1" width="4.83203125" style="141" customWidth="1"/>
    <col min="2" max="2" width="7.16015625" style="141" customWidth="1"/>
    <col min="3" max="3" width="5.66015625" style="141" customWidth="1"/>
    <col min="4" max="4" width="60.16015625" style="141" customWidth="1"/>
    <col min="5" max="5" width="11.16015625" style="141" customWidth="1"/>
    <col min="6" max="6" width="11.66015625" style="141" customWidth="1"/>
    <col min="7" max="7" width="13.16015625" style="141" customWidth="1"/>
    <col min="8" max="8" width="12.5" style="141" customWidth="1"/>
    <col min="9" max="9" width="11.66015625" style="141" customWidth="1"/>
    <col min="10" max="10" width="12.33203125" style="141" customWidth="1"/>
    <col min="11" max="11" width="11.16015625" style="141" customWidth="1"/>
    <col min="12" max="16384" width="9.33203125" style="141" customWidth="1"/>
  </cols>
  <sheetData>
    <row r="1" spans="1:16" ht="45" customHeight="1">
      <c r="A1" s="222" t="s">
        <v>940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  <c r="L1" s="130"/>
      <c r="M1" s="130"/>
      <c r="N1" s="130"/>
      <c r="O1" s="130"/>
      <c r="P1" s="130"/>
    </row>
    <row r="2" spans="1:16" ht="19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30"/>
      <c r="L2" s="130"/>
      <c r="M2" s="130"/>
      <c r="N2" s="130"/>
      <c r="O2" s="130"/>
      <c r="P2" s="130"/>
    </row>
    <row r="3" spans="1:16" ht="18" customHeight="1">
      <c r="A3" s="134"/>
      <c r="B3" s="134"/>
      <c r="C3" s="134"/>
      <c r="D3" s="134"/>
      <c r="E3" s="143"/>
      <c r="F3" s="225" t="s">
        <v>941</v>
      </c>
      <c r="G3" s="226"/>
      <c r="H3" s="226"/>
      <c r="I3" s="226"/>
      <c r="J3" s="227"/>
      <c r="K3" s="228" t="s">
        <v>966</v>
      </c>
      <c r="L3" s="130"/>
      <c r="M3" s="130"/>
      <c r="N3" s="130"/>
      <c r="O3" s="130"/>
      <c r="P3" s="130"/>
    </row>
    <row r="4" spans="1:16" ht="82.5" customHeight="1">
      <c r="A4" s="144" t="s">
        <v>0</v>
      </c>
      <c r="B4" s="145" t="s">
        <v>650</v>
      </c>
      <c r="C4" s="146" t="s">
        <v>651</v>
      </c>
      <c r="D4" s="147" t="s">
        <v>1</v>
      </c>
      <c r="E4" s="148" t="s">
        <v>942</v>
      </c>
      <c r="F4" s="143" t="s">
        <v>943</v>
      </c>
      <c r="G4" s="149" t="s">
        <v>944</v>
      </c>
      <c r="H4" s="149" t="s">
        <v>945</v>
      </c>
      <c r="I4" s="143" t="s">
        <v>946</v>
      </c>
      <c r="J4" s="143" t="s">
        <v>947</v>
      </c>
      <c r="K4" s="229"/>
      <c r="L4" s="131"/>
      <c r="M4" s="131"/>
      <c r="N4" s="131"/>
      <c r="O4" s="131"/>
      <c r="P4" s="131"/>
    </row>
    <row r="5" spans="1:16" ht="22.5" customHeight="1">
      <c r="A5" s="230" t="s">
        <v>948</v>
      </c>
      <c r="B5" s="231"/>
      <c r="C5" s="231"/>
      <c r="D5" s="231"/>
      <c r="E5" s="231"/>
      <c r="F5" s="231"/>
      <c r="G5" s="231"/>
      <c r="H5" s="231"/>
      <c r="I5" s="231"/>
      <c r="J5" s="231"/>
      <c r="K5" s="150"/>
      <c r="L5" s="131"/>
      <c r="M5" s="131"/>
      <c r="N5" s="131"/>
      <c r="O5" s="131"/>
      <c r="P5" s="131"/>
    </row>
    <row r="6" spans="1:16" ht="12.75">
      <c r="A6" s="151">
        <v>630</v>
      </c>
      <c r="B6" s="152"/>
      <c r="C6" s="153"/>
      <c r="D6" s="154" t="s">
        <v>71</v>
      </c>
      <c r="E6" s="155"/>
      <c r="F6" s="155">
        <f>F7</f>
        <v>46834</v>
      </c>
      <c r="G6" s="152"/>
      <c r="H6" s="152"/>
      <c r="I6" s="152"/>
      <c r="J6" s="155"/>
      <c r="K6" s="150">
        <f>F6</f>
        <v>46834</v>
      </c>
      <c r="L6" s="132"/>
      <c r="M6" s="131"/>
      <c r="N6" s="131"/>
      <c r="O6" s="131"/>
      <c r="P6" s="131"/>
    </row>
    <row r="7" spans="1:16" ht="12.75">
      <c r="A7" s="151"/>
      <c r="B7" s="156">
        <v>63095</v>
      </c>
      <c r="C7" s="157"/>
      <c r="D7" s="154" t="s">
        <v>21</v>
      </c>
      <c r="E7" s="155"/>
      <c r="F7" s="155">
        <f>F8+F9</f>
        <v>46834</v>
      </c>
      <c r="G7" s="152"/>
      <c r="H7" s="152"/>
      <c r="I7" s="152"/>
      <c r="J7" s="155"/>
      <c r="K7" s="150">
        <f>F7</f>
        <v>46834</v>
      </c>
      <c r="L7" s="131"/>
      <c r="M7" s="131"/>
      <c r="N7" s="131"/>
      <c r="O7" s="131"/>
      <c r="P7" s="131"/>
    </row>
    <row r="8" spans="1:16" ht="12.75">
      <c r="A8" s="151"/>
      <c r="B8" s="152"/>
      <c r="C8" s="153">
        <v>6058</v>
      </c>
      <c r="D8" s="154" t="s">
        <v>102</v>
      </c>
      <c r="E8" s="155"/>
      <c r="F8" s="155">
        <v>25000</v>
      </c>
      <c r="G8" s="152"/>
      <c r="H8" s="152"/>
      <c r="I8" s="152"/>
      <c r="J8" s="155"/>
      <c r="K8" s="150">
        <f>F8</f>
        <v>25000</v>
      </c>
      <c r="L8" s="131"/>
      <c r="M8" s="131"/>
      <c r="N8" s="131"/>
      <c r="O8" s="131"/>
      <c r="P8" s="131"/>
    </row>
    <row r="9" spans="1:16" ht="12.75">
      <c r="A9" s="151"/>
      <c r="B9" s="152"/>
      <c r="C9" s="153">
        <v>6059</v>
      </c>
      <c r="D9" s="154" t="s">
        <v>102</v>
      </c>
      <c r="E9" s="155"/>
      <c r="F9" s="155">
        <v>21834</v>
      </c>
      <c r="G9" s="152"/>
      <c r="H9" s="152"/>
      <c r="I9" s="152"/>
      <c r="J9" s="152"/>
      <c r="K9" s="150">
        <f>F9</f>
        <v>21834</v>
      </c>
      <c r="L9" s="131"/>
      <c r="M9" s="131"/>
      <c r="N9" s="131"/>
      <c r="O9" s="131"/>
      <c r="P9" s="131"/>
    </row>
    <row r="10" spans="1:16" ht="20.25" customHeight="1">
      <c r="A10" s="230" t="s">
        <v>949</v>
      </c>
      <c r="B10" s="231"/>
      <c r="C10" s="231"/>
      <c r="D10" s="231"/>
      <c r="E10" s="231"/>
      <c r="F10" s="231"/>
      <c r="G10" s="231"/>
      <c r="H10" s="231"/>
      <c r="I10" s="231"/>
      <c r="J10" s="231"/>
      <c r="K10" s="150"/>
      <c r="L10" s="133"/>
      <c r="M10" s="133"/>
      <c r="N10" s="133"/>
      <c r="O10" s="133"/>
      <c r="P10" s="133"/>
    </row>
    <row r="11" spans="1:16" ht="12.75">
      <c r="A11" s="151">
        <v>801</v>
      </c>
      <c r="B11" s="152"/>
      <c r="C11" s="153"/>
      <c r="D11" s="154" t="s">
        <v>259</v>
      </c>
      <c r="E11" s="155"/>
      <c r="F11" s="155"/>
      <c r="G11" s="152"/>
      <c r="H11" s="152"/>
      <c r="I11" s="155">
        <f>I12</f>
        <v>10000</v>
      </c>
      <c r="J11" s="155">
        <f>J12</f>
        <v>3000</v>
      </c>
      <c r="K11" s="150">
        <f>I11+J11</f>
        <v>13000</v>
      </c>
      <c r="L11" s="131"/>
      <c r="M11" s="131"/>
      <c r="N11" s="131"/>
      <c r="O11" s="131"/>
      <c r="P11" s="131"/>
    </row>
    <row r="12" spans="1:16" ht="12.75">
      <c r="A12" s="151"/>
      <c r="B12" s="152">
        <v>80110</v>
      </c>
      <c r="C12" s="153"/>
      <c r="D12" s="154" t="s">
        <v>328</v>
      </c>
      <c r="E12" s="155"/>
      <c r="F12" s="155"/>
      <c r="G12" s="152"/>
      <c r="H12" s="152"/>
      <c r="I12" s="155">
        <f>I14</f>
        <v>10000</v>
      </c>
      <c r="J12" s="155">
        <f>J13+J14</f>
        <v>3000</v>
      </c>
      <c r="K12" s="150">
        <f>I12+J12</f>
        <v>13000</v>
      </c>
      <c r="L12" s="131"/>
      <c r="M12" s="131"/>
      <c r="N12" s="131"/>
      <c r="O12" s="131"/>
      <c r="P12" s="131"/>
    </row>
    <row r="13" spans="1:16" ht="12.75">
      <c r="A13" s="151"/>
      <c r="B13" s="152"/>
      <c r="C13" s="153">
        <v>4301</v>
      </c>
      <c r="D13" s="154" t="s">
        <v>36</v>
      </c>
      <c r="E13" s="155"/>
      <c r="F13" s="155"/>
      <c r="G13" s="152"/>
      <c r="H13" s="152"/>
      <c r="I13" s="155"/>
      <c r="J13" s="155">
        <v>4000</v>
      </c>
      <c r="K13" s="150">
        <f>I13+J13</f>
        <v>4000</v>
      </c>
      <c r="L13" s="131"/>
      <c r="M13" s="131"/>
      <c r="N13" s="131"/>
      <c r="O13" s="131"/>
      <c r="P13" s="131"/>
    </row>
    <row r="14" spans="1:16" ht="12.75">
      <c r="A14" s="151"/>
      <c r="B14" s="152"/>
      <c r="C14" s="153">
        <v>4421</v>
      </c>
      <c r="D14" s="154" t="s">
        <v>176</v>
      </c>
      <c r="E14" s="155"/>
      <c r="F14" s="155"/>
      <c r="G14" s="152"/>
      <c r="H14" s="152"/>
      <c r="I14" s="155">
        <v>10000</v>
      </c>
      <c r="J14" s="155">
        <v>-1000</v>
      </c>
      <c r="K14" s="150">
        <f>I14+J14</f>
        <v>9000</v>
      </c>
      <c r="L14" s="131"/>
      <c r="M14" s="131"/>
      <c r="N14" s="131"/>
      <c r="O14" s="131"/>
      <c r="P14" s="131"/>
    </row>
    <row r="15" spans="1:16" ht="24.75" customHeight="1">
      <c r="A15" s="232" t="s">
        <v>950</v>
      </c>
      <c r="B15" s="233"/>
      <c r="C15" s="233"/>
      <c r="D15" s="233"/>
      <c r="E15" s="233"/>
      <c r="F15" s="233"/>
      <c r="G15" s="233"/>
      <c r="H15" s="233"/>
      <c r="I15" s="233"/>
      <c r="J15" s="233"/>
      <c r="K15" s="150"/>
      <c r="L15" s="131"/>
      <c r="M15" s="131"/>
      <c r="N15" s="131"/>
      <c r="O15" s="131"/>
      <c r="P15" s="131"/>
    </row>
    <row r="16" spans="1:16" ht="12.75">
      <c r="A16" s="156">
        <v>853</v>
      </c>
      <c r="B16" s="134"/>
      <c r="C16" s="157"/>
      <c r="D16" s="154" t="s">
        <v>951</v>
      </c>
      <c r="E16" s="158"/>
      <c r="F16" s="159"/>
      <c r="G16" s="158">
        <f>G17</f>
        <v>68381.46</v>
      </c>
      <c r="H16" s="160"/>
      <c r="I16" s="160"/>
      <c r="J16" s="158">
        <f>J17</f>
        <v>-1539.99</v>
      </c>
      <c r="K16" s="150">
        <f>SUM(G16+J16)</f>
        <v>66841.47</v>
      </c>
      <c r="L16" s="131"/>
      <c r="M16" s="131"/>
      <c r="N16" s="131"/>
      <c r="O16" s="131"/>
      <c r="P16" s="131"/>
    </row>
    <row r="17" spans="1:16" ht="12.75">
      <c r="A17" s="156"/>
      <c r="B17" s="156">
        <v>85395</v>
      </c>
      <c r="C17" s="157"/>
      <c r="D17" s="154" t="s">
        <v>21</v>
      </c>
      <c r="E17" s="158"/>
      <c r="F17" s="159"/>
      <c r="G17" s="158">
        <f>SUM(G18:G30)</f>
        <v>68381.46</v>
      </c>
      <c r="H17" s="160"/>
      <c r="I17" s="160"/>
      <c r="J17" s="161">
        <f>SUM(J18:J25)</f>
        <v>-1539.99</v>
      </c>
      <c r="K17" s="150">
        <f aca="true" t="shared" si="0" ref="K17:K30">SUM(G17+J17)</f>
        <v>66841.47</v>
      </c>
      <c r="L17" s="131"/>
      <c r="M17" s="131"/>
      <c r="N17" s="131"/>
      <c r="O17" s="131"/>
      <c r="P17" s="131"/>
    </row>
    <row r="18" spans="1:16" ht="12.75">
      <c r="A18" s="156"/>
      <c r="B18" s="156"/>
      <c r="C18" s="162">
        <v>3119</v>
      </c>
      <c r="D18" s="154" t="s">
        <v>438</v>
      </c>
      <c r="E18" s="158"/>
      <c r="F18" s="159"/>
      <c r="G18" s="158">
        <v>7180.14</v>
      </c>
      <c r="H18" s="160"/>
      <c r="I18" s="160"/>
      <c r="J18" s="158">
        <v>-1539.99</v>
      </c>
      <c r="K18" s="150">
        <f t="shared" si="0"/>
        <v>5640.150000000001</v>
      </c>
      <c r="L18" s="131"/>
      <c r="M18" s="131"/>
      <c r="N18" s="131"/>
      <c r="O18" s="131"/>
      <c r="P18" s="131"/>
    </row>
    <row r="19" spans="1:16" ht="12.75">
      <c r="A19" s="156"/>
      <c r="B19" s="156"/>
      <c r="C19" s="163">
        <v>4017</v>
      </c>
      <c r="D19" s="154" t="s">
        <v>952</v>
      </c>
      <c r="E19" s="158"/>
      <c r="F19" s="159"/>
      <c r="G19" s="158">
        <v>9000.74</v>
      </c>
      <c r="H19" s="160"/>
      <c r="I19" s="160"/>
      <c r="J19" s="159">
        <v>-1.27</v>
      </c>
      <c r="K19" s="150">
        <f t="shared" si="0"/>
        <v>8999.47</v>
      </c>
      <c r="L19" s="131"/>
      <c r="M19" s="131"/>
      <c r="N19" s="131"/>
      <c r="O19" s="131"/>
      <c r="P19" s="131"/>
    </row>
    <row r="20" spans="1:16" ht="12.75">
      <c r="A20" s="156"/>
      <c r="B20" s="156"/>
      <c r="C20" s="163">
        <v>4019</v>
      </c>
      <c r="D20" s="154" t="s">
        <v>952</v>
      </c>
      <c r="E20" s="158"/>
      <c r="F20" s="159"/>
      <c r="G20" s="158">
        <v>475.38</v>
      </c>
      <c r="H20" s="160"/>
      <c r="I20" s="160"/>
      <c r="J20" s="159">
        <v>1.27</v>
      </c>
      <c r="K20" s="150">
        <f t="shared" si="0"/>
        <v>476.65</v>
      </c>
      <c r="L20" s="131"/>
      <c r="M20" s="131"/>
      <c r="N20" s="131"/>
      <c r="O20" s="131"/>
      <c r="P20" s="131"/>
    </row>
    <row r="21" spans="1:16" ht="12.75">
      <c r="A21" s="156"/>
      <c r="B21" s="156"/>
      <c r="C21" s="162">
        <v>4117</v>
      </c>
      <c r="D21" s="154" t="s">
        <v>953</v>
      </c>
      <c r="E21" s="158"/>
      <c r="F21" s="159"/>
      <c r="G21" s="158">
        <v>1636.94</v>
      </c>
      <c r="H21" s="160"/>
      <c r="I21" s="160"/>
      <c r="J21" s="159">
        <v>-7.76</v>
      </c>
      <c r="K21" s="150">
        <f t="shared" si="0"/>
        <v>1629.18</v>
      </c>
      <c r="L21" s="134"/>
      <c r="M21" s="131"/>
      <c r="N21" s="131"/>
      <c r="O21" s="131"/>
      <c r="P21" s="131"/>
    </row>
    <row r="22" spans="1:16" ht="12.75">
      <c r="A22" s="156"/>
      <c r="B22" s="156"/>
      <c r="C22" s="163">
        <v>4119</v>
      </c>
      <c r="D22" s="154" t="s">
        <v>953</v>
      </c>
      <c r="E22" s="158"/>
      <c r="F22" s="159"/>
      <c r="G22" s="158">
        <v>86.7</v>
      </c>
      <c r="H22" s="160"/>
      <c r="I22" s="160"/>
      <c r="J22" s="159">
        <v>-0.41</v>
      </c>
      <c r="K22" s="150">
        <f t="shared" si="0"/>
        <v>86.29</v>
      </c>
      <c r="L22" s="134"/>
      <c r="M22" s="131"/>
      <c r="N22" s="131"/>
      <c r="O22" s="131"/>
      <c r="P22" s="131"/>
    </row>
    <row r="23" spans="1:16" ht="12.75">
      <c r="A23" s="156"/>
      <c r="B23" s="156"/>
      <c r="C23" s="162">
        <v>4127</v>
      </c>
      <c r="D23" s="154" t="s">
        <v>30</v>
      </c>
      <c r="E23" s="158"/>
      <c r="F23" s="159"/>
      <c r="G23" s="158">
        <v>152.48</v>
      </c>
      <c r="H23" s="160"/>
      <c r="I23" s="160"/>
      <c r="J23" s="159">
        <v>7.76</v>
      </c>
      <c r="K23" s="150">
        <f t="shared" si="0"/>
        <v>160.23999999999998</v>
      </c>
      <c r="L23" s="134"/>
      <c r="M23" s="131"/>
      <c r="N23" s="131"/>
      <c r="O23" s="131"/>
      <c r="P23" s="131"/>
    </row>
    <row r="24" spans="1:16" ht="12.75">
      <c r="A24" s="156"/>
      <c r="B24" s="156"/>
      <c r="C24" s="163">
        <v>4129</v>
      </c>
      <c r="D24" s="154" t="s">
        <v>30</v>
      </c>
      <c r="E24" s="158"/>
      <c r="F24" s="159"/>
      <c r="G24" s="158">
        <v>8.08</v>
      </c>
      <c r="H24" s="160"/>
      <c r="I24" s="160"/>
      <c r="J24" s="159">
        <v>0.41</v>
      </c>
      <c r="K24" s="150">
        <f t="shared" si="0"/>
        <v>8.49</v>
      </c>
      <c r="L24" s="134"/>
      <c r="M24" s="131"/>
      <c r="N24" s="131"/>
      <c r="O24" s="131"/>
      <c r="P24" s="131"/>
    </row>
    <row r="25" spans="1:16" ht="12.75">
      <c r="A25" s="156"/>
      <c r="B25" s="156"/>
      <c r="C25" s="162">
        <v>4177</v>
      </c>
      <c r="D25" s="154" t="s">
        <v>112</v>
      </c>
      <c r="E25" s="158"/>
      <c r="F25" s="159"/>
      <c r="G25" s="158">
        <v>5698.2</v>
      </c>
      <c r="H25" s="160"/>
      <c r="I25" s="160"/>
      <c r="J25" s="159"/>
      <c r="K25" s="150">
        <f t="shared" si="0"/>
        <v>5698.2</v>
      </c>
      <c r="L25" s="134"/>
      <c r="M25" s="131"/>
      <c r="N25" s="131"/>
      <c r="O25" s="131"/>
      <c r="P25" s="131"/>
    </row>
    <row r="26" spans="1:16" ht="12.75">
      <c r="A26" s="156"/>
      <c r="B26" s="156"/>
      <c r="C26" s="162">
        <v>4179</v>
      </c>
      <c r="D26" s="154" t="s">
        <v>954</v>
      </c>
      <c r="E26" s="158"/>
      <c r="F26" s="159"/>
      <c r="G26" s="158">
        <v>301.8</v>
      </c>
      <c r="H26" s="160"/>
      <c r="I26" s="160"/>
      <c r="J26" s="159"/>
      <c r="K26" s="150">
        <f t="shared" si="0"/>
        <v>301.8</v>
      </c>
      <c r="L26" s="134"/>
      <c r="M26" s="131"/>
      <c r="N26" s="131"/>
      <c r="O26" s="131"/>
      <c r="P26" s="131"/>
    </row>
    <row r="27" spans="1:16" ht="12.75">
      <c r="A27" s="164"/>
      <c r="B27" s="143"/>
      <c r="C27" s="165">
        <v>4217</v>
      </c>
      <c r="D27" s="154" t="s">
        <v>954</v>
      </c>
      <c r="E27" s="145"/>
      <c r="F27" s="145"/>
      <c r="G27" s="166">
        <v>835.74</v>
      </c>
      <c r="H27" s="167"/>
      <c r="I27" s="147"/>
      <c r="J27" s="145"/>
      <c r="K27" s="150">
        <f t="shared" si="0"/>
        <v>835.74</v>
      </c>
      <c r="L27" s="134"/>
      <c r="M27" s="131"/>
      <c r="N27" s="131"/>
      <c r="O27" s="131"/>
      <c r="P27" s="131"/>
    </row>
    <row r="28" spans="1:16" ht="12.75">
      <c r="A28" s="156"/>
      <c r="B28" s="156"/>
      <c r="C28" s="162">
        <v>4219</v>
      </c>
      <c r="D28" s="154" t="s">
        <v>954</v>
      </c>
      <c r="E28" s="158"/>
      <c r="F28" s="159"/>
      <c r="G28" s="158">
        <v>44.26</v>
      </c>
      <c r="H28" s="160"/>
      <c r="I28" s="160"/>
      <c r="J28" s="158"/>
      <c r="K28" s="150">
        <f t="shared" si="0"/>
        <v>44.26</v>
      </c>
      <c r="L28" s="134"/>
      <c r="M28" s="131"/>
      <c r="N28" s="131"/>
      <c r="O28" s="131"/>
      <c r="P28" s="131"/>
    </row>
    <row r="29" spans="1:16" ht="12.75">
      <c r="A29" s="156"/>
      <c r="B29" s="156"/>
      <c r="C29" s="162">
        <v>4307</v>
      </c>
      <c r="D29" s="154" t="s">
        <v>36</v>
      </c>
      <c r="E29" s="158"/>
      <c r="F29" s="159"/>
      <c r="G29" s="158">
        <v>40800.06</v>
      </c>
      <c r="H29" s="160"/>
      <c r="I29" s="160"/>
      <c r="J29" s="158"/>
      <c r="K29" s="150">
        <f t="shared" si="0"/>
        <v>40800.06</v>
      </c>
      <c r="L29" s="135"/>
      <c r="M29" s="131"/>
      <c r="N29" s="131"/>
      <c r="O29" s="131"/>
      <c r="P29" s="131"/>
    </row>
    <row r="30" spans="1:16" ht="12.75">
      <c r="A30" s="156"/>
      <c r="B30" s="156"/>
      <c r="C30" s="162">
        <v>4309</v>
      </c>
      <c r="D30" s="154" t="s">
        <v>36</v>
      </c>
      <c r="E30" s="158"/>
      <c r="F30" s="159"/>
      <c r="G30" s="158">
        <v>2160.94</v>
      </c>
      <c r="H30" s="160"/>
      <c r="I30" s="160"/>
      <c r="J30" s="158"/>
      <c r="K30" s="150">
        <f t="shared" si="0"/>
        <v>2160.94</v>
      </c>
      <c r="L30" s="134"/>
      <c r="M30" s="131"/>
      <c r="N30" s="131"/>
      <c r="O30" s="131"/>
      <c r="P30" s="131"/>
    </row>
    <row r="31" spans="1:16" ht="18" customHeight="1">
      <c r="A31" s="239" t="s">
        <v>955</v>
      </c>
      <c r="B31" s="231"/>
      <c r="C31" s="231"/>
      <c r="D31" s="231"/>
      <c r="E31" s="231"/>
      <c r="F31" s="231"/>
      <c r="G31" s="231"/>
      <c r="H31" s="231"/>
      <c r="I31" s="231"/>
      <c r="J31" s="231"/>
      <c r="K31" s="168"/>
      <c r="L31" s="136"/>
      <c r="M31" s="133"/>
      <c r="N31" s="133"/>
      <c r="O31" s="133"/>
      <c r="P31" s="133"/>
    </row>
    <row r="32" spans="1:16" ht="12.75">
      <c r="A32" s="156">
        <v>600</v>
      </c>
      <c r="B32" s="156"/>
      <c r="C32" s="157"/>
      <c r="D32" s="154" t="s">
        <v>40</v>
      </c>
      <c r="E32" s="158"/>
      <c r="F32" s="159"/>
      <c r="G32" s="158"/>
      <c r="H32" s="160">
        <f>H33</f>
        <v>5795</v>
      </c>
      <c r="I32" s="160"/>
      <c r="J32" s="158"/>
      <c r="K32" s="150">
        <f>H32</f>
        <v>5795</v>
      </c>
      <c r="L32" s="134"/>
      <c r="M32" s="131"/>
      <c r="N32" s="131"/>
      <c r="O32" s="131"/>
      <c r="P32" s="131"/>
    </row>
    <row r="33" spans="1:16" ht="12.75">
      <c r="A33" s="156"/>
      <c r="B33" s="156">
        <v>60016</v>
      </c>
      <c r="C33" s="157"/>
      <c r="D33" s="154" t="s">
        <v>21</v>
      </c>
      <c r="E33" s="158"/>
      <c r="F33" s="159"/>
      <c r="G33" s="158"/>
      <c r="H33" s="160">
        <f>H34</f>
        <v>5795</v>
      </c>
      <c r="I33" s="160"/>
      <c r="J33" s="158"/>
      <c r="K33" s="150">
        <f>H33</f>
        <v>5795</v>
      </c>
      <c r="L33" s="134"/>
      <c r="M33" s="131"/>
      <c r="N33" s="131"/>
      <c r="O33" s="131"/>
      <c r="P33" s="131"/>
    </row>
    <row r="34" spans="1:16" ht="12.75">
      <c r="A34" s="156"/>
      <c r="B34" s="156"/>
      <c r="C34" s="157">
        <v>6668</v>
      </c>
      <c r="D34" s="154" t="s">
        <v>102</v>
      </c>
      <c r="E34" s="158"/>
      <c r="F34" s="159"/>
      <c r="G34" s="158"/>
      <c r="H34" s="160">
        <v>5795</v>
      </c>
      <c r="I34" s="160"/>
      <c r="J34" s="158"/>
      <c r="K34" s="150">
        <f>H34</f>
        <v>5795</v>
      </c>
      <c r="L34" s="134"/>
      <c r="M34" s="131"/>
      <c r="N34" s="131"/>
      <c r="O34" s="131"/>
      <c r="P34" s="131"/>
    </row>
    <row r="35" spans="1:16" s="175" customFormat="1" ht="16.5" customHeight="1">
      <c r="A35" s="169" t="s">
        <v>956</v>
      </c>
      <c r="B35" s="170"/>
      <c r="C35" s="171"/>
      <c r="D35" s="172"/>
      <c r="E35" s="173"/>
      <c r="F35" s="174"/>
      <c r="G35" s="173"/>
      <c r="H35" s="173"/>
      <c r="I35" s="173"/>
      <c r="J35" s="173"/>
      <c r="K35" s="168"/>
      <c r="L35" s="136"/>
      <c r="M35" s="133"/>
      <c r="N35" s="133"/>
      <c r="O35" s="133"/>
      <c r="P35" s="133"/>
    </row>
    <row r="36" spans="1:16" ht="12.75">
      <c r="A36" s="156">
        <v>900</v>
      </c>
      <c r="C36" s="157"/>
      <c r="D36" s="154" t="s">
        <v>550</v>
      </c>
      <c r="E36" s="158"/>
      <c r="F36" s="159"/>
      <c r="G36" s="158"/>
      <c r="H36" s="158"/>
      <c r="I36" s="158">
        <f>I37</f>
        <v>19641</v>
      </c>
      <c r="J36" s="158"/>
      <c r="K36" s="150">
        <f>I36</f>
        <v>19641</v>
      </c>
      <c r="L36" s="134"/>
      <c r="M36" s="131"/>
      <c r="N36" s="131"/>
      <c r="O36" s="131"/>
      <c r="P36" s="131"/>
    </row>
    <row r="37" spans="1:16" ht="12.75">
      <c r="A37" s="156"/>
      <c r="B37" s="156">
        <v>90004</v>
      </c>
      <c r="C37" s="157"/>
      <c r="D37" s="154" t="s">
        <v>567</v>
      </c>
      <c r="E37" s="158"/>
      <c r="F37" s="159"/>
      <c r="G37" s="158"/>
      <c r="H37" s="158"/>
      <c r="I37" s="158">
        <f>I38+I39</f>
        <v>19641</v>
      </c>
      <c r="J37" s="158"/>
      <c r="K37" s="150">
        <f>I37</f>
        <v>19641</v>
      </c>
      <c r="L37" s="134"/>
      <c r="M37" s="131"/>
      <c r="N37" s="131"/>
      <c r="O37" s="131"/>
      <c r="P37" s="131"/>
    </row>
    <row r="38" spans="1:16" ht="52.5" customHeight="1">
      <c r="A38" s="156"/>
      <c r="B38" s="156"/>
      <c r="C38" s="157">
        <v>6667</v>
      </c>
      <c r="D38" s="176" t="s">
        <v>957</v>
      </c>
      <c r="E38" s="158"/>
      <c r="F38" s="159"/>
      <c r="G38" s="158"/>
      <c r="H38" s="158"/>
      <c r="I38" s="158">
        <v>15431</v>
      </c>
      <c r="J38" s="158"/>
      <c r="K38" s="150">
        <f>I38</f>
        <v>15431</v>
      </c>
      <c r="L38" s="134"/>
      <c r="M38" s="131"/>
      <c r="N38" s="131"/>
      <c r="O38" s="131"/>
      <c r="P38" s="131"/>
    </row>
    <row r="39" spans="1:16" ht="66" customHeight="1">
      <c r="A39" s="156"/>
      <c r="B39" s="156"/>
      <c r="C39" s="157">
        <v>4567</v>
      </c>
      <c r="D39" s="176" t="s">
        <v>958</v>
      </c>
      <c r="E39" s="158"/>
      <c r="F39" s="159"/>
      <c r="G39" s="158"/>
      <c r="H39" s="158"/>
      <c r="I39" s="158">
        <v>4210</v>
      </c>
      <c r="J39" s="158"/>
      <c r="K39" s="150">
        <f>I39</f>
        <v>4210</v>
      </c>
      <c r="L39" s="134"/>
      <c r="M39" s="131"/>
      <c r="N39" s="131"/>
      <c r="O39" s="131"/>
      <c r="P39" s="131"/>
    </row>
    <row r="40" spans="1:16" ht="12.75">
      <c r="A40" s="239" t="s">
        <v>959</v>
      </c>
      <c r="B40" s="231"/>
      <c r="C40" s="231"/>
      <c r="D40" s="231"/>
      <c r="E40" s="231"/>
      <c r="F40" s="231"/>
      <c r="G40" s="231"/>
      <c r="H40" s="231"/>
      <c r="I40" s="231"/>
      <c r="J40" s="231"/>
      <c r="K40" s="168"/>
      <c r="L40" s="136"/>
      <c r="M40" s="133"/>
      <c r="N40" s="133"/>
      <c r="O40" s="133"/>
      <c r="P40" s="133"/>
    </row>
    <row r="41" spans="1:16" ht="12.75">
      <c r="A41" s="156">
        <v>926</v>
      </c>
      <c r="B41" s="156"/>
      <c r="C41" s="157"/>
      <c r="D41" s="154" t="s">
        <v>634</v>
      </c>
      <c r="E41" s="158"/>
      <c r="F41" s="159"/>
      <c r="G41" s="158"/>
      <c r="H41" s="160"/>
      <c r="I41" s="160"/>
      <c r="J41" s="158"/>
      <c r="K41" s="150"/>
      <c r="L41" s="134"/>
      <c r="M41" s="131"/>
      <c r="N41" s="131"/>
      <c r="O41" s="131"/>
      <c r="P41" s="131"/>
    </row>
    <row r="42" spans="1:16" ht="12.75">
      <c r="A42" s="156"/>
      <c r="B42" s="156">
        <v>92695</v>
      </c>
      <c r="C42" s="157"/>
      <c r="D42" s="154" t="s">
        <v>21</v>
      </c>
      <c r="E42" s="158">
        <f>E43+E44</f>
        <v>30100</v>
      </c>
      <c r="F42" s="158">
        <f>F43+F44</f>
        <v>18212</v>
      </c>
      <c r="G42" s="158"/>
      <c r="H42" s="160"/>
      <c r="I42" s="160"/>
      <c r="J42" s="158">
        <v>0</v>
      </c>
      <c r="K42" s="150">
        <f>E42+F42+J42</f>
        <v>48312</v>
      </c>
      <c r="L42" s="134"/>
      <c r="M42" s="131"/>
      <c r="N42" s="131"/>
      <c r="O42" s="131"/>
      <c r="P42" s="131"/>
    </row>
    <row r="43" spans="1:16" ht="16.5" customHeight="1">
      <c r="A43" s="156"/>
      <c r="B43" s="156"/>
      <c r="C43" s="157">
        <v>6058</v>
      </c>
      <c r="D43" s="154" t="s">
        <v>102</v>
      </c>
      <c r="E43" s="158">
        <v>11300</v>
      </c>
      <c r="F43" s="158">
        <v>6647</v>
      </c>
      <c r="G43" s="158"/>
      <c r="H43" s="160"/>
      <c r="I43" s="160"/>
      <c r="J43" s="158">
        <v>-131</v>
      </c>
      <c r="K43" s="150">
        <f>E43+F43+J43</f>
        <v>17816</v>
      </c>
      <c r="L43" s="134"/>
      <c r="M43" s="131"/>
      <c r="N43" s="131"/>
      <c r="O43" s="131"/>
      <c r="P43" s="131"/>
    </row>
    <row r="44" spans="1:16" ht="14.25" customHeight="1">
      <c r="A44" s="156"/>
      <c r="B44" s="156"/>
      <c r="C44" s="157">
        <v>6059</v>
      </c>
      <c r="D44" s="154" t="s">
        <v>102</v>
      </c>
      <c r="E44" s="158">
        <v>18800</v>
      </c>
      <c r="F44" s="158">
        <v>11565</v>
      </c>
      <c r="G44" s="158"/>
      <c r="H44" s="160"/>
      <c r="I44" s="160"/>
      <c r="J44" s="158">
        <v>131</v>
      </c>
      <c r="K44" s="150">
        <f>E44+F44+J44</f>
        <v>30496</v>
      </c>
      <c r="L44" s="134"/>
      <c r="M44" s="131"/>
      <c r="N44" s="131"/>
      <c r="O44" s="131"/>
      <c r="P44" s="131"/>
    </row>
    <row r="45" spans="1:16" ht="12.7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77"/>
      <c r="L45" s="130"/>
      <c r="M45" s="130"/>
      <c r="N45" s="130"/>
      <c r="O45" s="130"/>
      <c r="P45" s="130"/>
    </row>
    <row r="46" spans="1:16" ht="12.75">
      <c r="A46" s="240" t="s">
        <v>656</v>
      </c>
      <c r="B46" s="241"/>
      <c r="C46" s="241"/>
      <c r="D46" s="242"/>
      <c r="E46" s="158">
        <f>E42</f>
        <v>30100</v>
      </c>
      <c r="F46" s="158">
        <f>F6+F42</f>
        <v>65046</v>
      </c>
      <c r="G46" s="158">
        <f>G42</f>
        <v>0</v>
      </c>
      <c r="H46" s="158">
        <v>5795</v>
      </c>
      <c r="I46" s="158">
        <f>I38</f>
        <v>15431</v>
      </c>
      <c r="J46" s="158">
        <f>J38</f>
        <v>0</v>
      </c>
      <c r="K46" s="158">
        <f>SUM(E46:J46)</f>
        <v>116372</v>
      </c>
      <c r="L46" s="137"/>
      <c r="M46" s="131"/>
      <c r="N46" s="131"/>
      <c r="O46" s="131"/>
      <c r="P46" s="131"/>
    </row>
    <row r="47" spans="1:16" ht="12.75">
      <c r="A47" s="240" t="s">
        <v>960</v>
      </c>
      <c r="B47" s="241"/>
      <c r="C47" s="241"/>
      <c r="D47" s="242"/>
      <c r="E47" s="158"/>
      <c r="F47" s="158"/>
      <c r="G47" s="160">
        <f>G16</f>
        <v>68381.46</v>
      </c>
      <c r="H47" s="160"/>
      <c r="I47" s="160">
        <f>I39+I11</f>
        <v>14210</v>
      </c>
      <c r="J47" s="158">
        <f>J16+J11</f>
        <v>1460.01</v>
      </c>
      <c r="K47" s="158">
        <f>SUM(E47:J47)</f>
        <v>84051.47</v>
      </c>
      <c r="L47" s="137"/>
      <c r="M47" s="131"/>
      <c r="N47" s="131"/>
      <c r="O47" s="131"/>
      <c r="P47" s="131"/>
    </row>
    <row r="48" spans="1:16" ht="12.75">
      <c r="A48" s="234" t="s">
        <v>677</v>
      </c>
      <c r="B48" s="243"/>
      <c r="C48" s="243"/>
      <c r="D48" s="244"/>
      <c r="E48" s="158">
        <f aca="true" t="shared" si="1" ref="E48:J48">SUM(E46:E47)</f>
        <v>30100</v>
      </c>
      <c r="F48" s="158">
        <f t="shared" si="1"/>
        <v>65046</v>
      </c>
      <c r="G48" s="158">
        <f t="shared" si="1"/>
        <v>68381.46</v>
      </c>
      <c r="H48" s="158">
        <f t="shared" si="1"/>
        <v>5795</v>
      </c>
      <c r="I48" s="158">
        <f t="shared" si="1"/>
        <v>29641</v>
      </c>
      <c r="J48" s="158">
        <f t="shared" si="1"/>
        <v>1460.01</v>
      </c>
      <c r="K48" s="150">
        <f>K46+K47</f>
        <v>200423.47</v>
      </c>
      <c r="L48" s="137"/>
      <c r="M48" s="131"/>
      <c r="N48" s="131"/>
      <c r="O48" s="131"/>
      <c r="P48" s="131"/>
    </row>
    <row r="49" spans="1:16" ht="12.75">
      <c r="A49" s="234" t="s">
        <v>961</v>
      </c>
      <c r="B49" s="235"/>
      <c r="C49" s="235"/>
      <c r="D49" s="236"/>
      <c r="E49" s="158"/>
      <c r="F49" s="158"/>
      <c r="G49" s="160"/>
      <c r="H49" s="160"/>
      <c r="I49" s="160"/>
      <c r="J49" s="159"/>
      <c r="K49" s="150"/>
      <c r="L49" s="134"/>
      <c r="M49" s="131"/>
      <c r="N49" s="131"/>
      <c r="O49" s="131"/>
      <c r="P49" s="131"/>
    </row>
    <row r="50" spans="1:16" ht="12.75">
      <c r="A50" s="234" t="s">
        <v>962</v>
      </c>
      <c r="B50" s="235"/>
      <c r="C50" s="235"/>
      <c r="D50" s="236"/>
      <c r="E50" s="158">
        <v>11300</v>
      </c>
      <c r="F50" s="158">
        <v>31647</v>
      </c>
      <c r="G50" s="158">
        <v>58124.16</v>
      </c>
      <c r="H50" s="158"/>
      <c r="I50" s="158">
        <v>10000</v>
      </c>
      <c r="J50" s="158">
        <v>2867.73</v>
      </c>
      <c r="K50" s="150">
        <f>SUM(E50:J50)</f>
        <v>113938.89</v>
      </c>
      <c r="L50" s="134"/>
      <c r="M50" s="131"/>
      <c r="N50" s="131"/>
      <c r="O50" s="131"/>
      <c r="P50" s="131"/>
    </row>
    <row r="51" spans="1:16" ht="12.75">
      <c r="A51" s="234" t="s">
        <v>963</v>
      </c>
      <c r="B51" s="235"/>
      <c r="C51" s="235"/>
      <c r="D51" s="236"/>
      <c r="E51" s="158">
        <v>18800</v>
      </c>
      <c r="F51" s="158">
        <v>33399</v>
      </c>
      <c r="G51" s="158">
        <f>G18</f>
        <v>7180.14</v>
      </c>
      <c r="H51" s="158">
        <v>5795</v>
      </c>
      <c r="I51" s="158">
        <v>19641</v>
      </c>
      <c r="J51" s="158">
        <v>-1408.99</v>
      </c>
      <c r="K51" s="150">
        <f>SUM(E51:J51)</f>
        <v>83406.15</v>
      </c>
      <c r="L51" s="134"/>
      <c r="M51" s="131"/>
      <c r="N51" s="131"/>
      <c r="O51" s="131"/>
      <c r="P51" s="131"/>
    </row>
    <row r="52" spans="1:16" ht="12.75">
      <c r="A52" s="234" t="s">
        <v>964</v>
      </c>
      <c r="B52" s="235"/>
      <c r="C52" s="235"/>
      <c r="D52" s="236"/>
      <c r="E52" s="158">
        <v>0</v>
      </c>
      <c r="F52" s="158">
        <v>0</v>
      </c>
      <c r="G52" s="158">
        <v>3077.16</v>
      </c>
      <c r="H52" s="158">
        <v>0</v>
      </c>
      <c r="I52" s="158"/>
      <c r="J52" s="158">
        <v>1.27</v>
      </c>
      <c r="K52" s="150">
        <f>SUM(E52:J52)</f>
        <v>3078.43</v>
      </c>
      <c r="L52" s="134"/>
      <c r="M52" s="131"/>
      <c r="N52" s="131"/>
      <c r="O52" s="131"/>
      <c r="P52" s="131"/>
    </row>
    <row r="53" spans="1:16" ht="12.75">
      <c r="A53" s="134"/>
      <c r="B53" s="134"/>
      <c r="C53" s="134"/>
      <c r="D53" s="134"/>
      <c r="E53" s="135"/>
      <c r="F53" s="135"/>
      <c r="G53" s="135"/>
      <c r="H53" s="135"/>
      <c r="I53" s="135"/>
      <c r="J53" s="135"/>
      <c r="K53" s="178"/>
      <c r="L53" s="135"/>
      <c r="M53" s="131"/>
      <c r="N53" s="131"/>
      <c r="O53" s="131"/>
      <c r="P53" s="131"/>
    </row>
    <row r="54" spans="1:16" ht="12.75">
      <c r="A54" s="237" t="s">
        <v>652</v>
      </c>
      <c r="B54" s="238"/>
      <c r="C54" s="238"/>
      <c r="D54" s="179" t="s">
        <v>965</v>
      </c>
      <c r="E54" s="158">
        <f aca="true" t="shared" si="2" ref="E54:J54">SUM(E55:E56)</f>
        <v>30100</v>
      </c>
      <c r="F54" s="158">
        <f t="shared" si="2"/>
        <v>95146</v>
      </c>
      <c r="G54" s="158">
        <f t="shared" si="2"/>
        <v>163527.46000000002</v>
      </c>
      <c r="H54" s="158">
        <f t="shared" si="2"/>
        <v>169322.46000000002</v>
      </c>
      <c r="I54" s="158">
        <f t="shared" si="2"/>
        <v>198963.46000000002</v>
      </c>
      <c r="J54" s="158">
        <f t="shared" si="2"/>
        <v>200423.47</v>
      </c>
      <c r="K54" s="179"/>
      <c r="L54" s="134"/>
      <c r="M54" s="131"/>
      <c r="N54" s="131"/>
      <c r="O54" s="131"/>
      <c r="P54" s="131"/>
    </row>
    <row r="55" spans="1:16" ht="12.75">
      <c r="A55" s="238"/>
      <c r="B55" s="238"/>
      <c r="C55" s="238"/>
      <c r="D55" s="177" t="s">
        <v>656</v>
      </c>
      <c r="E55" s="158">
        <f>E46</f>
        <v>30100</v>
      </c>
      <c r="F55" s="158">
        <f>E55+F46</f>
        <v>95146</v>
      </c>
      <c r="G55" s="158">
        <f>F55+G46</f>
        <v>95146</v>
      </c>
      <c r="H55" s="158">
        <f>G55+H46</f>
        <v>100941</v>
      </c>
      <c r="I55" s="158">
        <f>H55+I46</f>
        <v>116372</v>
      </c>
      <c r="J55" s="158">
        <f>I55+J46</f>
        <v>116372</v>
      </c>
      <c r="K55" s="177"/>
      <c r="L55" s="131"/>
      <c r="M55" s="131"/>
      <c r="N55" s="131"/>
      <c r="O55" s="131"/>
      <c r="P55" s="131"/>
    </row>
    <row r="56" spans="1:16" ht="12.75">
      <c r="A56" s="238"/>
      <c r="B56" s="238"/>
      <c r="C56" s="238"/>
      <c r="D56" s="179" t="s">
        <v>655</v>
      </c>
      <c r="E56" s="158">
        <v>0</v>
      </c>
      <c r="F56" s="158">
        <f>F47</f>
        <v>0</v>
      </c>
      <c r="G56" s="158">
        <f>G47</f>
        <v>68381.46</v>
      </c>
      <c r="H56" s="158">
        <f>G56+H47</f>
        <v>68381.46</v>
      </c>
      <c r="I56" s="158">
        <f>H56+I47</f>
        <v>82591.46</v>
      </c>
      <c r="J56" s="158">
        <f>I56+J47</f>
        <v>84051.47</v>
      </c>
      <c r="K56" s="177"/>
      <c r="L56" s="131"/>
      <c r="M56" s="131"/>
      <c r="N56" s="131"/>
      <c r="O56" s="131"/>
      <c r="P56" s="131"/>
    </row>
    <row r="57" spans="1:16" ht="12.75">
      <c r="A57" s="138"/>
      <c r="B57" s="142"/>
      <c r="C57" s="142"/>
      <c r="D57" s="142"/>
      <c r="E57" s="139"/>
      <c r="F57" s="139"/>
      <c r="G57" s="139"/>
      <c r="H57" s="139"/>
      <c r="I57" s="139"/>
      <c r="J57" s="130"/>
      <c r="K57" s="140"/>
      <c r="L57" s="130"/>
      <c r="M57" s="130"/>
      <c r="N57" s="130"/>
      <c r="O57" s="130"/>
      <c r="P57" s="130"/>
    </row>
    <row r="58" spans="1:16" ht="12.75">
      <c r="A58" s="142"/>
      <c r="B58" s="142"/>
      <c r="C58" s="142"/>
      <c r="D58" s="142"/>
      <c r="E58" s="139"/>
      <c r="F58" s="139"/>
      <c r="G58" s="139"/>
      <c r="H58" s="139"/>
      <c r="I58" s="139"/>
      <c r="J58" s="130"/>
      <c r="K58" s="140"/>
      <c r="L58" s="130"/>
      <c r="M58" s="130"/>
      <c r="N58" s="130"/>
      <c r="O58" s="130"/>
      <c r="P58" s="130"/>
    </row>
  </sheetData>
  <sheetProtection/>
  <mergeCells count="16">
    <mergeCell ref="A50:D50"/>
    <mergeCell ref="A51:D51"/>
    <mergeCell ref="A52:D52"/>
    <mergeCell ref="A54:C56"/>
    <mergeCell ref="A31:J31"/>
    <mergeCell ref="A40:J40"/>
    <mergeCell ref="A46:D46"/>
    <mergeCell ref="A47:D47"/>
    <mergeCell ref="A48:D48"/>
    <mergeCell ref="A49:D49"/>
    <mergeCell ref="A1:K1"/>
    <mergeCell ref="F3:J3"/>
    <mergeCell ref="K3:K4"/>
    <mergeCell ref="A5:J5"/>
    <mergeCell ref="A10:J10"/>
    <mergeCell ref="A15:J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sznajder</cp:lastModifiedBy>
  <cp:lastPrinted>2014-05-16T07:55:49Z</cp:lastPrinted>
  <dcterms:created xsi:type="dcterms:W3CDTF">2014-05-16T12:27:30Z</dcterms:created>
  <dcterms:modified xsi:type="dcterms:W3CDTF">2014-05-16T12:27:31Z</dcterms:modified>
  <cp:category/>
  <cp:version/>
  <cp:contentType/>
  <cp:contentStatus/>
</cp:coreProperties>
</file>