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 i wydatki" sheetId="1" r:id="rId1"/>
    <sheet name="zlecone" sheetId="2" r:id="rId2"/>
  </sheets>
  <definedNames/>
  <calcPr fullCalcOnLoad="1"/>
</workbook>
</file>

<file path=xl/sharedStrings.xml><?xml version="1.0" encoding="utf-8"?>
<sst xmlns="http://schemas.openxmlformats.org/spreadsheetml/2006/main" count="1935" uniqueCount="843">
  <si>
    <t>Dział</t>
  </si>
  <si>
    <t>Treść</t>
  </si>
  <si>
    <t>010</t>
  </si>
  <si>
    <t>Rolnictwo i łowiectwo</t>
  </si>
  <si>
    <t>452 457,26</t>
  </si>
  <si>
    <t>01042</t>
  </si>
  <si>
    <t>Wyłączenie z produkcji gruntów rolnych</t>
  </si>
  <si>
    <t>102 500,00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</si>
  <si>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</si>
  <si>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</si>
  <si>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</si>
  <si>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</si>
  <si>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349 957,26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</si>
  <si>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</si>
  <si>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</si>
  <si>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</si>
  <si>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</si>
  <si>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</si>
  <si>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349 557,26</t>
  </si>
  <si>
    <t>600</t>
  </si>
  <si>
    <t>Transport i łączność</t>
  </si>
  <si>
    <t>112 115,00</t>
  </si>
  <si>
    <t>60004</t>
  </si>
  <si>
    <t>Lokalny transport zbiorowy</t>
  </si>
  <si>
    <t>87 115,00</t>
  </si>
  <si>
    <t>2310</t>
  </si>
  <si>
    <t>Dotacje celowe otrzymane z gminy na zadania bieżące realizowane na podstawie porozumień (umów) między jednostkami samorządu terytorialnego</t>
  </si>
  <si>
    <t>60014</t>
  </si>
  <si>
    <t>Drogi publiczne powiatowe</t>
  </si>
  <si>
    <t>0,00</t>
  </si>
  <si>
    <t>2320</t>
  </si>
  <si>
    <t>60016</t>
  </si>
  <si>
    <t>Drogi publiczne gminne</t>
  </si>
  <si>
    <t>25 000,00</t>
  </si>
  <si>
    <t>0960</t>
  </si>
  <si>
    <t>Wpływy z otrzymanych spadków, zapisów i darowizn w postaci pieniężnej</t>
  </si>
  <si>
    <t>700</t>
  </si>
  <si>
    <t>Gospodarka mieszkaniowa</t>
  </si>
  <si>
    <t>2 448 559,00</t>
  </si>
  <si>
    <t>70005</t>
  </si>
  <si>
    <t>Gospodarka gruntami i nieruchomościami</t>
  </si>
  <si>
    <t>0550</t>
  </si>
  <si>
    <t>Wpływy z opłat z tytułu użytkowania wieczystego nieruchomości</t>
  </si>
  <si>
    <t>23 761,00</t>
  </si>
  <si>
    <t>181 000,00</t>
  </si>
  <si>
    <t>0760</t>
  </si>
  <si>
    <t>Wpływy z tytułu przekształcenia prawa użytkowania wieczystego przysługującego osobom fizycznym w prawo własności</t>
  </si>
  <si>
    <t>7 466,00</t>
  </si>
  <si>
    <t>0770</t>
  </si>
  <si>
    <t>Wpłaty z tytułu odpłatnego nabycia prawa własności oraz prawa użytkowania wieczystego nieruchomości</t>
  </si>
  <si>
    <t>2 235 832,00</t>
  </si>
  <si>
    <t>0920</t>
  </si>
  <si>
    <t>Wpływy z pozostałych odsetek</t>
  </si>
  <si>
    <t>500,00</t>
  </si>
  <si>
    <t>750</t>
  </si>
  <si>
    <t>Administracja publiczna</t>
  </si>
  <si>
    <t>149 984,00</t>
  </si>
  <si>
    <t>75011</t>
  </si>
  <si>
    <t>Urzędy wojewódzkie</t>
  </si>
  <si>
    <t>49 696,00</t>
  </si>
  <si>
    <t>75023</t>
  </si>
  <si>
    <t>Urzędy gmin (miast i miast na prawach powiatu)</t>
  </si>
  <si>
    <t>9 950,00</t>
  </si>
  <si>
    <t>0830</t>
  </si>
  <si>
    <t>Wpływy z usług</t>
  </si>
  <si>
    <t>350,00</t>
  </si>
  <si>
    <t>2008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</si>
  <si>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</si>
  <si>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7 344,00</t>
  </si>
  <si>
    <t>2009</t>
  </si>
  <si>
    <t>2 256,00</t>
  </si>
  <si>
    <t>75095</t>
  </si>
  <si>
    <t>90 338,00</t>
  </si>
  <si>
    <t>6209</t>
  </si>
  <si>
    <t>13 551,00</t>
  </si>
  <si>
    <t>6297</t>
  </si>
  <si>
    <t>Środki na dofinansowanie własnych inwestycji gmin, powiatów (związków gmin, zwiazków powiatowo-gminnych, związków powiatów), samorządów województw, pozyskane z innych źródeł</t>
  </si>
  <si>
    <t>76 787,00</t>
  </si>
  <si>
    <t>751</t>
  </si>
  <si>
    <t>Urzędy naczelnych organów władzy państwowej, kontroli i ochrony prawa oraz sądownictwa</t>
  </si>
  <si>
    <t>4 211,00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</si>
  <si>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</si>
  <si>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</si>
  <si>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</si>
  <si>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</si>
  <si>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13 331 438,00</t>
  </si>
  <si>
    <t>75601</t>
  </si>
  <si>
    <t>Wpływy z podatku dochodowego od osób fizycznych</t>
  </si>
  <si>
    <t>7 600,00</t>
  </si>
  <si>
    <t>0350</t>
  </si>
  <si>
    <t>Wpływy z podatku od działalności gospodarczej osób fizycznych, opłacanego w formie karty podatkowej</t>
  </si>
  <si>
    <t>7 500,00</t>
  </si>
  <si>
    <t>0910</t>
  </si>
  <si>
    <t>Wpływy z odsetek od nieterminowych wpłat z tytułu podatków i opłat</t>
  </si>
  <si>
    <t>100,00</t>
  </si>
  <si>
    <t>75615</t>
  </si>
  <si>
    <t>Wpływy z podatku rolnego, podatku leśnego, podatku od czynności cywilnoprawnych, podatków i opłat lokalnych od osób prawnych i innych jednostek organizacyjnych</t>
  </si>
  <si>
    <t>2 314 360,00</t>
  </si>
  <si>
    <t>0310</t>
  </si>
  <si>
    <t>Wpływy z podatku od nieruchomości</t>
  </si>
  <si>
    <t>1 846 000,00</t>
  </si>
  <si>
    <t>0320</t>
  </si>
  <si>
    <t>Wpływy z podatku rolnego</t>
  </si>
  <si>
    <t>269 000,00</t>
  </si>
  <si>
    <t>0330</t>
  </si>
  <si>
    <t>Wpływy z podatku leśnego</t>
  </si>
  <si>
    <t>5 560,00</t>
  </si>
  <si>
    <t>0340</t>
  </si>
  <si>
    <t>Wpływy z podatku od środków transportowych</t>
  </si>
  <si>
    <t>128 500,00</t>
  </si>
  <si>
    <t>0500</t>
  </si>
  <si>
    <t>Wpływy z podatku od czynności cywilnoprawnych</t>
  </si>
  <si>
    <t>65 000,00</t>
  </si>
  <si>
    <t>300,00</t>
  </si>
  <si>
    <t>75616</t>
  </si>
  <si>
    <t>Wpływy z podatku rolnego, podatku leśnego, podatku od spadków i darowizn, podatku od czynności cywilno-prawnych oraz podatków i opłat lokalnych od osób fizycznych</t>
  </si>
  <si>
    <t>2 331 841,00</t>
  </si>
  <si>
    <t>1 135 000,00</t>
  </si>
  <si>
    <t>750 000,00</t>
  </si>
  <si>
    <t>241,00</t>
  </si>
  <si>
    <t>167 600,00</t>
  </si>
  <si>
    <t>0360</t>
  </si>
  <si>
    <t>Wpływy z podatku od spadków i darowizn</t>
  </si>
  <si>
    <t>12 000,00</t>
  </si>
  <si>
    <t>260 000,00</t>
  </si>
  <si>
    <t>0690</t>
  </si>
  <si>
    <t>Wpływy z różnych opłat</t>
  </si>
  <si>
    <t>3 000,00</t>
  </si>
  <si>
    <t>4 000,00</t>
  </si>
  <si>
    <t>75618</t>
  </si>
  <si>
    <t>Wpływy z innych opłat stanowiących dochody jednostek samorządu terytorialnego na podstawie ustaw</t>
  </si>
  <si>
    <t>325 150,00</t>
  </si>
  <si>
    <t>0410</t>
  </si>
  <si>
    <t>Wpływy z opłaty skarbowej</t>
  </si>
  <si>
    <t>18 000,00</t>
  </si>
  <si>
    <t>0480</t>
  </si>
  <si>
    <t>Wpływy z opłat za zezwolenia na sprzedaż napojów alkoholowych</t>
  </si>
  <si>
    <t>90 000,00</t>
  </si>
  <si>
    <t>0490</t>
  </si>
  <si>
    <t>Wpływy z innych lokalnych opłat pobieranych przez jednostki samorządu terytorialnego na podstawie odrębnych ustaw</t>
  </si>
  <si>
    <t>217 000,00</t>
  </si>
  <si>
    <t>150,00</t>
  </si>
  <si>
    <t>75621</t>
  </si>
  <si>
    <t>Udziały gmin w podatkach stanowiących dochód budżetu państwa</t>
  </si>
  <si>
    <t>8 352 487,00</t>
  </si>
  <si>
    <t>0010</t>
  </si>
  <si>
    <t>8 222 487,00</t>
  </si>
  <si>
    <t>0020</t>
  </si>
  <si>
    <t>Wpływy z podatku dochodowego od osób prawnych</t>
  </si>
  <si>
    <t>130 000,00</t>
  </si>
  <si>
    <t>758</t>
  </si>
  <si>
    <t>Różne rozliczenia</t>
  </si>
  <si>
    <t>9 784 699,00</t>
  </si>
  <si>
    <t>75801</t>
  </si>
  <si>
    <t>Część oświatowa subwencji ogólnej dla jednostek samorządu terytorialnego</t>
  </si>
  <si>
    <t>9 316 268,00</t>
  </si>
  <si>
    <t>2920</t>
  </si>
  <si>
    <t>Subwencje ogólne z budżetu państwa</t>
  </si>
  <si>
    <t>75807</t>
  </si>
  <si>
    <t>Część wyrównawcza subwencji ogólnej dla gmin</t>
  </si>
  <si>
    <t>393 991,00</t>
  </si>
  <si>
    <t>75814</t>
  </si>
  <si>
    <t>Różne rozliczenia finansowe</t>
  </si>
  <si>
    <t>74 440,00</t>
  </si>
  <si>
    <t>16 100,00</t>
  </si>
  <si>
    <t>15 000,00</t>
  </si>
  <si>
    <t>0970</t>
  </si>
  <si>
    <t>Wpływy z różnych dochodów</t>
  </si>
  <si>
    <t>4 400,00</t>
  </si>
  <si>
    <t>2030</t>
  </si>
  <si>
    <t>Dotacje celowe otrzymane z budżetu państwa na realizację własnych zadań bieżących gmin (związków gmin, związków powiatowo-gminnych)</t>
  </si>
  <si>
    <t>13 700,00</t>
  </si>
  <si>
    <t>2400</t>
  </si>
  <si>
    <t>Wpływy do budżetu pozostałości środków finansowych gromadzonych na wydzielonym rachunku jednostki budżetowej</t>
  </si>
  <si>
    <t>3 940,00</t>
  </si>
  <si>
    <t>6330</t>
  </si>
  <si>
    <t>Dotacje celowe otrzymane z budżetu państwa na realizację inwestycji i zakupów inwestycyjnych własnych gmin (związków gmin, związków powiatowo-gminnych)</t>
  </si>
  <si>
    <t>21 300,00</t>
  </si>
  <si>
    <t>801</t>
  </si>
  <si>
    <t>Oświata i wychowanie</t>
  </si>
  <si>
    <t>808 921,00</t>
  </si>
  <si>
    <t>80101</t>
  </si>
  <si>
    <t>Szkoły podstawowe</t>
  </si>
  <si>
    <t>7 661,00</t>
  </si>
  <si>
    <t>2 000,00</t>
  </si>
  <si>
    <t>5 661,00</t>
  </si>
  <si>
    <t>80103</t>
  </si>
  <si>
    <t>Oddziały przedszkolne w szkołach podstawowych</t>
  </si>
  <si>
    <t>80104</t>
  </si>
  <si>
    <t xml:space="preserve">Przedszkola </t>
  </si>
  <si>
    <t>786 260,00</t>
  </si>
  <si>
    <t>0660</t>
  </si>
  <si>
    <t>Wpływy z opłat za korzystanie z wychowania przedszkolnego</t>
  </si>
  <si>
    <t>107 000,00</t>
  </si>
  <si>
    <t>410,00</t>
  </si>
  <si>
    <t>568 550,00</t>
  </si>
  <si>
    <t>110 000,00</t>
  </si>
  <si>
    <t>851</t>
  </si>
  <si>
    <t>Ochrona zdrowia</t>
  </si>
  <si>
    <t>932,00</t>
  </si>
  <si>
    <t>85195</t>
  </si>
  <si>
    <t>852</t>
  </si>
  <si>
    <t>Pomoc społeczna</t>
  </si>
  <si>
    <t>3 987 387,00</t>
  </si>
  <si>
    <t>85203</t>
  </si>
  <si>
    <t>Ośrodki wsparcia</t>
  </si>
  <si>
    <t>91 440,00</t>
  </si>
  <si>
    <t>85211</t>
  </si>
  <si>
    <t>Świadczenie wychowawcze</t>
  </si>
  <si>
    <t>2 405 217,00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</si>
  <si>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</si>
  <si>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</si>
  <si>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85212</t>
  </si>
  <si>
    <t>Świadczenia rodzinne, świadczenia z funduszu alimentacyjnego oraz składki na ubezpieczenia emerytalne i rentowe z ubezpieczenia społecznego</t>
  </si>
  <si>
    <t>1 274 940,00</t>
  </si>
  <si>
    <t>1 268 440,00</t>
  </si>
  <si>
    <t>2360</t>
  </si>
  <si>
    <t>Dochody jednostek samorządu terytorialnego związane z realizacją zadań z zakresu administracji rządowej oraz innych zadań zleconych ustawami</t>
  </si>
  <si>
    <t>6 500,00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</si>
  <si>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</si>
  <si>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</si>
  <si>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10 589,00</t>
  </si>
  <si>
    <t>6 786,00</t>
  </si>
  <si>
    <t>3 803,00</t>
  </si>
  <si>
    <t>85214</t>
  </si>
  <si>
    <t>Zasiłki i pomoc w naturze oraz składki na ubezpieczenia emerytalne i rentowe</t>
  </si>
  <si>
    <t>81 787,00</t>
  </si>
  <si>
    <t>85215</t>
  </si>
  <si>
    <t>Dodatki mieszkaniowe</t>
  </si>
  <si>
    <t>348,00</t>
  </si>
  <si>
    <t>85216</t>
  </si>
  <si>
    <t>Zasiłki stałe</t>
  </si>
  <si>
    <t>51 515,00</t>
  </si>
  <si>
    <t>85219</t>
  </si>
  <si>
    <t>Ośrodki pomocy społecznej</t>
  </si>
  <si>
    <t>36 305,00</t>
  </si>
  <si>
    <t>700,00</t>
  </si>
  <si>
    <t>90,00</t>
  </si>
  <si>
    <t>35 515,00</t>
  </si>
  <si>
    <t>85228</t>
  </si>
  <si>
    <t>Usługi opiekuńcze i specjalistyczne usługi opiekuńcze</t>
  </si>
  <si>
    <t>6 240,00</t>
  </si>
  <si>
    <t>85295</t>
  </si>
  <si>
    <t>29 006,00</t>
  </si>
  <si>
    <t>306,00</t>
  </si>
  <si>
    <t>28 700,00</t>
  </si>
  <si>
    <t>854</t>
  </si>
  <si>
    <t>Edukacyjna opieka wychowawcza</t>
  </si>
  <si>
    <t>40 000,00</t>
  </si>
  <si>
    <t>85415</t>
  </si>
  <si>
    <t>Pomoc materialna dla uczniów</t>
  </si>
  <si>
    <t>900</t>
  </si>
  <si>
    <t>Gospodarka komunalna i ochrona środowiska</t>
  </si>
  <si>
    <t>318 945,00</t>
  </si>
  <si>
    <t>90017</t>
  </si>
  <si>
    <t>Zakłady gospodarki komunalnej</t>
  </si>
  <si>
    <t>268 945,00</t>
  </si>
  <si>
    <t>6660</t>
  </si>
  <si>
    <t xml:space="preserve">Wpływy ze zwrotów dotacji oraz płatności, w tym wykorzystanych niezgodnie z przeznaczeniem lub wykorzystanych z naruszeniem procedur, o których mowa w art. 184 ustawy, pobranych nienależnie lub w nadmiernej wysokości, dotyczące dochodów majątkowych </t>
  </si>
  <si>
    <t>90019</t>
  </si>
  <si>
    <t>Wpływy i wydatki związane z gromadzeniem środków z opłat i kar za korzystanie ze środowiska</t>
  </si>
  <si>
    <t>20 000,00</t>
  </si>
  <si>
    <t>90095</t>
  </si>
  <si>
    <t>30 000,00</t>
  </si>
  <si>
    <t>Razem:</t>
  </si>
  <si>
    <t>31 439 648,26</t>
  </si>
  <si>
    <t>370 557,26</t>
  </si>
  <si>
    <t>01009</t>
  </si>
  <si>
    <t>Spółki wodne</t>
  </si>
  <si>
    <t>4430</t>
  </si>
  <si>
    <t>Różne opłaty i składki</t>
  </si>
  <si>
    <t>6050</t>
  </si>
  <si>
    <t>Wydatki inwestycyjne jednostek budżetowych</t>
  </si>
  <si>
    <t>01030</t>
  </si>
  <si>
    <t>Izby rolnicze</t>
  </si>
  <si>
    <t>20 500,00</t>
  </si>
  <si>
    <t>2850</t>
  </si>
  <si>
    <t>Wpłaty gmin na rzecz izb rolniczych w wysokości 2% uzyskanych wpływów z podatku rolnego</t>
  </si>
  <si>
    <t>4010</t>
  </si>
  <si>
    <t>Wynagrodzenia osobowe pracowników</t>
  </si>
  <si>
    <t>4 757,00</t>
  </si>
  <si>
    <t>4110</t>
  </si>
  <si>
    <t>Składki na ubezpieczenia społeczne</t>
  </si>
  <si>
    <t>813,45</t>
  </si>
  <si>
    <t>4120</t>
  </si>
  <si>
    <t>Składki na Fundusz Pracy</t>
  </si>
  <si>
    <t>116,55</t>
  </si>
  <si>
    <t>4210</t>
  </si>
  <si>
    <t>Zakup materiałów i wyposażenia</t>
  </si>
  <si>
    <t>93,66</t>
  </si>
  <si>
    <t>4300</t>
  </si>
  <si>
    <t>Zakup usług pozostałych</t>
  </si>
  <si>
    <t>1 073,40</t>
  </si>
  <si>
    <t>342 703,20</t>
  </si>
  <si>
    <t>2 457 502,00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</si>
  <si>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</si>
  <si>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</si>
  <si>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</si>
  <si>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</si>
  <si>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4 500,00</t>
  </si>
  <si>
    <t>527 601,00</t>
  </si>
  <si>
    <t>Dotacje celowe przekazane dla powiatu na zadania bieżące realizowane na podstawie porozumień (umów) między jednostkami samorządu terytorialnego</t>
  </si>
  <si>
    <t>22 000,00</t>
  </si>
  <si>
    <t>505 601,00</t>
  </si>
  <si>
    <t>1 861 151,00</t>
  </si>
  <si>
    <t>32 000,00</t>
  </si>
  <si>
    <t>4270</t>
  </si>
  <si>
    <t>Zakup usług remontowych</t>
  </si>
  <si>
    <t>395 700,00</t>
  </si>
  <si>
    <t>226 000,00</t>
  </si>
  <si>
    <t>1 207 451,00</t>
  </si>
  <si>
    <t>60017</t>
  </si>
  <si>
    <t>Drogi wewnetrzne</t>
  </si>
  <si>
    <t>250,00</t>
  </si>
  <si>
    <t>630</t>
  </si>
  <si>
    <t>Turystyka</t>
  </si>
  <si>
    <t>9 900,00</t>
  </si>
  <si>
    <t>63095</t>
  </si>
  <si>
    <t>5 900,00</t>
  </si>
  <si>
    <t>99 622,00</t>
  </si>
  <si>
    <t>70004</t>
  </si>
  <si>
    <t>Różne jednostki obsługi gospodarki mieszkaniowej</t>
  </si>
  <si>
    <t>37 550,00</t>
  </si>
  <si>
    <t>13 300,00</t>
  </si>
  <si>
    <t>3 100,00</t>
  </si>
  <si>
    <t>4600</t>
  </si>
  <si>
    <t>Kary, odszkodowania i grzywny wypłacane na rzecz osób prawnych i innych jednostek organizacyjnych</t>
  </si>
  <si>
    <t>21 000,00</t>
  </si>
  <si>
    <t>62 072,00</t>
  </si>
  <si>
    <t>4610</t>
  </si>
  <si>
    <t>Koszty postępowania sądowego i prokuratorskiego</t>
  </si>
  <si>
    <t>5 000,00</t>
  </si>
  <si>
    <t>57 072,00</t>
  </si>
  <si>
    <t>710</t>
  </si>
  <si>
    <t>Działalność usługowa</t>
  </si>
  <si>
    <t>199 200,00</t>
  </si>
  <si>
    <t>71004</t>
  </si>
  <si>
    <t>Plany zagospodarowania przestrzennego</t>
  </si>
  <si>
    <t>156 700,00</t>
  </si>
  <si>
    <t>600,00</t>
  </si>
  <si>
    <t>4170</t>
  </si>
  <si>
    <t>Wynagrodzenia bezosobowe</t>
  </si>
  <si>
    <t>6 000,00</t>
  </si>
  <si>
    <t>150 000,00</t>
  </si>
  <si>
    <t>71012</t>
  </si>
  <si>
    <t>Zadania z zakresu geodezji i kartografii</t>
  </si>
  <si>
    <t>17 000,00</t>
  </si>
  <si>
    <t>71095</t>
  </si>
  <si>
    <t>25 500,00</t>
  </si>
  <si>
    <t>2 567 539,00</t>
  </si>
  <si>
    <t>27 840,00</t>
  </si>
  <si>
    <t>4040</t>
  </si>
  <si>
    <t>Dodatkowe wynagrodzenie roczne</t>
  </si>
  <si>
    <t>3 535,00</t>
  </si>
  <si>
    <t>5 364,00</t>
  </si>
  <si>
    <t>768,00</t>
  </si>
  <si>
    <t>1 414,00</t>
  </si>
  <si>
    <t>8 275,00</t>
  </si>
  <si>
    <t>4380</t>
  </si>
  <si>
    <t>Zakup usług obejmujacych tłumaczenia</t>
  </si>
  <si>
    <t>4410</t>
  </si>
  <si>
    <t>Podróże służbowe krajowe</t>
  </si>
  <si>
    <t>1 000,00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</si>
  <si>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</si>
  <si>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</si>
  <si>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</si>
  <si>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</si>
  <si>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132 150,00</t>
  </si>
  <si>
    <t>3030</t>
  </si>
  <si>
    <t xml:space="preserve">Różne wydatki na rzecz osób fizycznych </t>
  </si>
  <si>
    <t>84 000,00</t>
  </si>
  <si>
    <t>3 600,00</t>
  </si>
  <si>
    <t>4 550,00</t>
  </si>
  <si>
    <t>6060</t>
  </si>
  <si>
    <t>Wydatki na zakupy inwestycyjne jednostek budżetowych</t>
  </si>
  <si>
    <t>2 148 188,00</t>
  </si>
  <si>
    <t>3020</t>
  </si>
  <si>
    <t>Wydatki osobowe niezaliczone do wynagrodzeń</t>
  </si>
  <si>
    <t>1 200,00</t>
  </si>
  <si>
    <t>1 297 600,00</t>
  </si>
  <si>
    <t>4018</t>
  </si>
  <si>
    <t>6 143,72</t>
  </si>
  <si>
    <t>4019</t>
  </si>
  <si>
    <t>1 887,28</t>
  </si>
  <si>
    <t>88 000,00</t>
  </si>
  <si>
    <t>224 600,00</t>
  </si>
  <si>
    <t>4118</t>
  </si>
  <si>
    <t>1 050,34</t>
  </si>
  <si>
    <t>4119</t>
  </si>
  <si>
    <t>322,66</t>
  </si>
  <si>
    <t>26 660,00</t>
  </si>
  <si>
    <t>4128</t>
  </si>
  <si>
    <t>149,94</t>
  </si>
  <si>
    <t>4129</t>
  </si>
  <si>
    <t>46,06</t>
  </si>
  <si>
    <t>12 700,00</t>
  </si>
  <si>
    <t>54 100,00</t>
  </si>
  <si>
    <t>4260</t>
  </si>
  <si>
    <t>Zakup energii</t>
  </si>
  <si>
    <t>39 500,00</t>
  </si>
  <si>
    <t>10 000,00</t>
  </si>
  <si>
    <t>4280</t>
  </si>
  <si>
    <t>Zakup usług zdrowotnych</t>
  </si>
  <si>
    <t>1 600,00</t>
  </si>
  <si>
    <t>268 000,00</t>
  </si>
  <si>
    <t>4360</t>
  </si>
  <si>
    <t>Opłaty z tytułu zakupu usług telekomunikacyjnych</t>
  </si>
  <si>
    <t>37 500,00</t>
  </si>
  <si>
    <t>4420</t>
  </si>
  <si>
    <t>Podróże służbowe zagraniczne</t>
  </si>
  <si>
    <t>1 700,00</t>
  </si>
  <si>
    <t>4440</t>
  </si>
  <si>
    <t>Odpisy na zakładowy fundusz świadczeń socjalnych</t>
  </si>
  <si>
    <t>24 100,00</t>
  </si>
  <si>
    <t>5 400,00</t>
  </si>
  <si>
    <t>27 928,00</t>
  </si>
  <si>
    <t>75075</t>
  </si>
  <si>
    <t>Promocja jednostek samorządu terytorialnego</t>
  </si>
  <si>
    <t>115 525,00</t>
  </si>
  <si>
    <t>4190</t>
  </si>
  <si>
    <t>Nagrody konkursowe</t>
  </si>
  <si>
    <t>2 700,00</t>
  </si>
  <si>
    <t>14 998,00</t>
  </si>
  <si>
    <t>97 427,00</t>
  </si>
  <si>
    <t>121 980,00</t>
  </si>
  <si>
    <t>29 200,00</t>
  </si>
  <si>
    <t>4100</t>
  </si>
  <si>
    <t>Wynagrodzenia agencyjno-prowizyjne</t>
  </si>
  <si>
    <t>23 000,00</t>
  </si>
  <si>
    <t>2 200,00</t>
  </si>
  <si>
    <t>9 080,00</t>
  </si>
  <si>
    <t>58 000,00</t>
  </si>
  <si>
    <t>1 135,00</t>
  </si>
  <si>
    <t>193,00</t>
  </si>
  <si>
    <t>27,00</t>
  </si>
  <si>
    <t>2 856,00</t>
  </si>
  <si>
    <t>754</t>
  </si>
  <si>
    <t>Bezpieczeństwo publiczne i ochrona przeciwpożarowa</t>
  </si>
  <si>
    <t>442 203,00</t>
  </si>
  <si>
    <t>75404</t>
  </si>
  <si>
    <t>Komendy wojewódzkie Policji</t>
  </si>
  <si>
    <t>2300</t>
  </si>
  <si>
    <t>Wpłaty jednostek na państwowy fundusz celowy</t>
  </si>
  <si>
    <t>75412</t>
  </si>
  <si>
    <t>Ochotnicze straże pożarne</t>
  </si>
  <si>
    <t>358 753,00</t>
  </si>
  <si>
    <t>24 000,00</t>
  </si>
  <si>
    <t>24 348,00</t>
  </si>
  <si>
    <t>53 162,00</t>
  </si>
  <si>
    <t>29 300,00</t>
  </si>
  <si>
    <t>13 500,00</t>
  </si>
  <si>
    <t>27 200,00</t>
  </si>
  <si>
    <t>18 043,00</t>
  </si>
  <si>
    <t>75421</t>
  </si>
  <si>
    <t>Zarządzanie kryzysowe</t>
  </si>
  <si>
    <t>81 850,00</t>
  </si>
  <si>
    <t>2 900,00</t>
  </si>
  <si>
    <t>850,00</t>
  </si>
  <si>
    <t>4810</t>
  </si>
  <si>
    <t>Rezerwy</t>
  </si>
  <si>
    <t>75 000,00</t>
  </si>
  <si>
    <t>757</t>
  </si>
  <si>
    <t>Obsługa długu publicznego</t>
  </si>
  <si>
    <t>265 000,00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</si>
  <si>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</si>
  <si>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</si>
  <si>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</si>
  <si>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</si>
  <si>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</si>
  <si>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</si>
  <si>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264 000,00</t>
  </si>
  <si>
    <t>75818</t>
  </si>
  <si>
    <t>Rezerwy ogólne i celowe</t>
  </si>
  <si>
    <t>12 946 907,00</t>
  </si>
  <si>
    <t>5 047 003,00</t>
  </si>
  <si>
    <t>2540</t>
  </si>
  <si>
    <t>Dotacja podmiotowa z budżetu dla niepublicznej jednostki systemu oświaty</t>
  </si>
  <si>
    <t>270 000,00</t>
  </si>
  <si>
    <t>2590</t>
  </si>
  <si>
    <t>Dotacja podmiotowa z budżetu dla publicznej jednostki systemu oświaty prowadzonej przez osobę prawną inną niż jednostka samorządu terytorialnego lub przez osobę fizyczną</t>
  </si>
  <si>
    <t>610 000,00</t>
  </si>
  <si>
    <t>214 040,00</t>
  </si>
  <si>
    <t>2 611 521,00</t>
  </si>
  <si>
    <t>197 340,00</t>
  </si>
  <si>
    <t>518 928,00</t>
  </si>
  <si>
    <t>73 806,00</t>
  </si>
  <si>
    <t>4140</t>
  </si>
  <si>
    <t>Wpłaty na Państwowy Fundusz Rehabilitacji Osób Niepełnosprawnych</t>
  </si>
  <si>
    <t>3 367,00</t>
  </si>
  <si>
    <t>2 969,00</t>
  </si>
  <si>
    <t>2 800,00</t>
  </si>
  <si>
    <t>65 354,00</t>
  </si>
  <si>
    <t>4240</t>
  </si>
  <si>
    <t>Zakup środków dydaktycznych i książek</t>
  </si>
  <si>
    <t>7 413,00</t>
  </si>
  <si>
    <t>116 626,00</t>
  </si>
  <si>
    <t>13 829,00</t>
  </si>
  <si>
    <t>6 372,00</t>
  </si>
  <si>
    <t>77 112,00</t>
  </si>
  <si>
    <t>10 439,00</t>
  </si>
  <si>
    <t>2 059,00</t>
  </si>
  <si>
    <t>7 412,00</t>
  </si>
  <si>
    <t>150 852,00</t>
  </si>
  <si>
    <t>1 124,00</t>
  </si>
  <si>
    <t>83 640,00</t>
  </si>
  <si>
    <t>126 400,00</t>
  </si>
  <si>
    <t>120 400,00</t>
  </si>
  <si>
    <t>2 697 683,00</t>
  </si>
  <si>
    <t>312 000,00</t>
  </si>
  <si>
    <t>825 160,00</t>
  </si>
  <si>
    <t>89 000,00</t>
  </si>
  <si>
    <t>71 489,00</t>
  </si>
  <si>
    <t>907 306,00</t>
  </si>
  <si>
    <t>85 400,00</t>
  </si>
  <si>
    <t>182 998,00</t>
  </si>
  <si>
    <t>26 012,00</t>
  </si>
  <si>
    <t>4 076,00</t>
  </si>
  <si>
    <t>2 523,00</t>
  </si>
  <si>
    <t>27 333,00</t>
  </si>
  <si>
    <t>3 064,00</t>
  </si>
  <si>
    <t>53 773,00</t>
  </si>
  <si>
    <t>6 757,00</t>
  </si>
  <si>
    <t>3 193,00</t>
  </si>
  <si>
    <t>30 928,00</t>
  </si>
  <si>
    <t>3 974,00</t>
  </si>
  <si>
    <t>1 020,00</t>
  </si>
  <si>
    <t>3 295,00</t>
  </si>
  <si>
    <t>56 640,00</t>
  </si>
  <si>
    <t>742,00</t>
  </si>
  <si>
    <t>80106</t>
  </si>
  <si>
    <t>Inne formy wychowania przedszkolnego</t>
  </si>
  <si>
    <t>80110</t>
  </si>
  <si>
    <t>Gimnazja</t>
  </si>
  <si>
    <t>2 287 135,00</t>
  </si>
  <si>
    <t>123 203,00</t>
  </si>
  <si>
    <t>1 468 373,00</t>
  </si>
  <si>
    <t>117 000,00</t>
  </si>
  <si>
    <t>295 041,00</t>
  </si>
  <si>
    <t>41 965,00</t>
  </si>
  <si>
    <t>2 106,00</t>
  </si>
  <si>
    <t>1 017,00</t>
  </si>
  <si>
    <t>37 977,00</t>
  </si>
  <si>
    <t>3 842,00</t>
  </si>
  <si>
    <t>57 461,00</t>
  </si>
  <si>
    <t>7 332,00</t>
  </si>
  <si>
    <t>2 847,00</t>
  </si>
  <si>
    <t>35 126,00</t>
  </si>
  <si>
    <t>3 713,00</t>
  </si>
  <si>
    <t>2 492,00</t>
  </si>
  <si>
    <t>3 265,00</t>
  </si>
  <si>
    <t>82 275,00</t>
  </si>
  <si>
    <t>900,00</t>
  </si>
  <si>
    <t>80113</t>
  </si>
  <si>
    <t>Dowożenie uczniów do szkół</t>
  </si>
  <si>
    <t>397 100,00</t>
  </si>
  <si>
    <t>385 000,00</t>
  </si>
  <si>
    <t>80146</t>
  </si>
  <si>
    <t>Dokształcanie i doskonalenie nauczycieli</t>
  </si>
  <si>
    <t>45 610,00</t>
  </si>
  <si>
    <t>8 000,00</t>
  </si>
  <si>
    <t>2 500,00</t>
  </si>
  <si>
    <t>26 110,00</t>
  </si>
  <si>
    <t>80148</t>
  </si>
  <si>
    <t>Stołówki szkolne i przedszkolne</t>
  </si>
  <si>
    <t>305 667,00</t>
  </si>
  <si>
    <t>2 029,00</t>
  </si>
  <si>
    <t>195 215,00</t>
  </si>
  <si>
    <t>15 730,00</t>
  </si>
  <si>
    <t>36 358,00</t>
  </si>
  <si>
    <t>5 170,00</t>
  </si>
  <si>
    <t>407,00</t>
  </si>
  <si>
    <t>12 126,00</t>
  </si>
  <si>
    <t>14 425,00</t>
  </si>
  <si>
    <t>3 832,00</t>
  </si>
  <si>
    <t>626,00</t>
  </si>
  <si>
    <t>7 841,00</t>
  </si>
  <si>
    <t>1 917,00</t>
  </si>
  <si>
    <t>8 854,00</t>
  </si>
  <si>
    <t>1 137,00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</si>
  <si>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</si>
  <si>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</si>
  <si>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890 000,00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</si>
  <si>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</si>
  <si>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</si>
  <si>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727 747,00</t>
  </si>
  <si>
    <t>212 000,00</t>
  </si>
  <si>
    <t>472 000,00</t>
  </si>
  <si>
    <t>35 500,00</t>
  </si>
  <si>
    <t>720,00</t>
  </si>
  <si>
    <t>5 214,00</t>
  </si>
  <si>
    <t>713,00</t>
  </si>
  <si>
    <t>80195</t>
  </si>
  <si>
    <t>418 962,00</t>
  </si>
  <si>
    <t>200,00</t>
  </si>
  <si>
    <t>110 660,00</t>
  </si>
  <si>
    <t>23 240,00</t>
  </si>
  <si>
    <t>3 330,00</t>
  </si>
  <si>
    <t>29 750,00</t>
  </si>
  <si>
    <t>103 000,00</t>
  </si>
  <si>
    <t>77 733,00</t>
  </si>
  <si>
    <t>610,00</t>
  </si>
  <si>
    <t>49 919,00</t>
  </si>
  <si>
    <t>107 432,00</t>
  </si>
  <si>
    <t>85153</t>
  </si>
  <si>
    <t>Zwalczanie narkomanii</t>
  </si>
  <si>
    <t>85154</t>
  </si>
  <si>
    <t>Przeciwdziałanie alkoholizmowi</t>
  </si>
  <si>
    <t>105 500,00</t>
  </si>
  <si>
    <t>29 915,00</t>
  </si>
  <si>
    <t>2 024,00</t>
  </si>
  <si>
    <t>6 191,00</t>
  </si>
  <si>
    <t>144,00</t>
  </si>
  <si>
    <t>17 741,00</t>
  </si>
  <si>
    <t>1 861,00</t>
  </si>
  <si>
    <t>4220</t>
  </si>
  <si>
    <t>Zakup środków żywności</t>
  </si>
  <si>
    <t>5 572,00</t>
  </si>
  <si>
    <t>1 300,00</t>
  </si>
  <si>
    <t>37 868,00</t>
  </si>
  <si>
    <t>684,00</t>
  </si>
  <si>
    <t>112,40</t>
  </si>
  <si>
    <t>15,30</t>
  </si>
  <si>
    <t>622,30</t>
  </si>
  <si>
    <t>89,00</t>
  </si>
  <si>
    <t>93,00</t>
  </si>
  <si>
    <t>4 988 632,00</t>
  </si>
  <si>
    <t>85202</t>
  </si>
  <si>
    <t>Domy pomocy społecznej</t>
  </si>
  <si>
    <t>325 677,00</t>
  </si>
  <si>
    <t>4330</t>
  </si>
  <si>
    <t>Zakup usług przez jednostki samorządu terytorialnego od innych jednostek samorządu terytorialnego</t>
  </si>
  <si>
    <t>40 678,00</t>
  </si>
  <si>
    <t>7 347,00</t>
  </si>
  <si>
    <t>998,00</t>
  </si>
  <si>
    <t>9 600,00</t>
  </si>
  <si>
    <t>6 200,00</t>
  </si>
  <si>
    <t>11 176,00</t>
  </si>
  <si>
    <t>3 513,00</t>
  </si>
  <si>
    <t>10 834,00</t>
  </si>
  <si>
    <t>1 094,00</t>
  </si>
  <si>
    <t>85204</t>
  </si>
  <si>
    <t>Rodziny zastępcze</t>
  </si>
  <si>
    <t>8 151,00</t>
  </si>
  <si>
    <t>85205</t>
  </si>
  <si>
    <t>Zadania w zakresie przeciwdziałania przemocy w rodzinie</t>
  </si>
  <si>
    <t>2 368,00</t>
  </si>
  <si>
    <t>85206</t>
  </si>
  <si>
    <t>Wspieranie rodziny</t>
  </si>
  <si>
    <t>27 734,00</t>
  </si>
  <si>
    <t>17 790,00</t>
  </si>
  <si>
    <t>2 499,00</t>
  </si>
  <si>
    <t>3 664,00</t>
  </si>
  <si>
    <t>503,00</t>
  </si>
  <si>
    <t>1 817,00</t>
  </si>
  <si>
    <t>367,00</t>
  </si>
  <si>
    <t>3110</t>
  </si>
  <si>
    <t>Świadczenia społeczne</t>
  </si>
  <si>
    <t>2 345 818,00</t>
  </si>
  <si>
    <t>27 960,00</t>
  </si>
  <si>
    <t>5 160,00</t>
  </si>
  <si>
    <t>702,00</t>
  </si>
  <si>
    <t>16 977,00</t>
  </si>
  <si>
    <t>1 158 371,00</t>
  </si>
  <si>
    <t>20 555,00</t>
  </si>
  <si>
    <t>76 696,00</t>
  </si>
  <si>
    <t>5 200,00</t>
  </si>
  <si>
    <t>7 571,00</t>
  </si>
  <si>
    <t>50,00</t>
  </si>
  <si>
    <t>11 690,00</t>
  </si>
  <si>
    <t>4130</t>
  </si>
  <si>
    <t>Składki na ubezpieczenie zdrowotne</t>
  </si>
  <si>
    <t>222 121,00</t>
  </si>
  <si>
    <t>212 581,00</t>
  </si>
  <si>
    <t>1 296,00</t>
  </si>
  <si>
    <t>244,00</t>
  </si>
  <si>
    <t>15 150,00</t>
  </si>
  <si>
    <t>13 155,18</t>
  </si>
  <si>
    <t>6,82</t>
  </si>
  <si>
    <t>1 988,00</t>
  </si>
  <si>
    <t>64 394,00</t>
  </si>
  <si>
    <t>445 627,00</t>
  </si>
  <si>
    <t>473,00</t>
  </si>
  <si>
    <t>295 369,00</t>
  </si>
  <si>
    <t>25 006,00</t>
  </si>
  <si>
    <t>56 070,00</t>
  </si>
  <si>
    <t>3 337,00</t>
  </si>
  <si>
    <t>22 405,00</t>
  </si>
  <si>
    <t>9 206,00</t>
  </si>
  <si>
    <t>12 640,00</t>
  </si>
  <si>
    <t>4 439,00</t>
  </si>
  <si>
    <t>6 363,00</t>
  </si>
  <si>
    <t>661,00</t>
  </si>
  <si>
    <t>6 838,00</t>
  </si>
  <si>
    <t>113,00</t>
  </si>
  <si>
    <t>2 234,00</t>
  </si>
  <si>
    <t>7 647,00</t>
  </si>
  <si>
    <t>212,00</t>
  </si>
  <si>
    <t>1 168,00</t>
  </si>
  <si>
    <t>86 476,00</t>
  </si>
  <si>
    <t>62 796,00</t>
  </si>
  <si>
    <t>46,00</t>
  </si>
  <si>
    <t>6,00</t>
  </si>
  <si>
    <t>254,00</t>
  </si>
  <si>
    <t>2 834,00</t>
  </si>
  <si>
    <t>20 540,00</t>
  </si>
  <si>
    <t>853</t>
  </si>
  <si>
    <t>Pozostałe zadania w zakresie polityki społecznej</t>
  </si>
  <si>
    <t>14 059,00</t>
  </si>
  <si>
    <t>85311</t>
  </si>
  <si>
    <t>Rehabilitacja zawodowa i społeczna osób niepełnosprawnych</t>
  </si>
  <si>
    <t>85395</t>
  </si>
  <si>
    <t>2820</t>
  </si>
  <si>
    <t>Dotacja celowa z budżetu na finansowanie lub dofinansowanie zadań zleconych do realizacji stowarzyszeniom</t>
  </si>
  <si>
    <t>236 897,00</t>
  </si>
  <si>
    <t>85401</t>
  </si>
  <si>
    <t>Świetlice szkolne</t>
  </si>
  <si>
    <t>183 099,00</t>
  </si>
  <si>
    <t>4 512,00</t>
  </si>
  <si>
    <t>125 587,00</t>
  </si>
  <si>
    <t>11 540,00</t>
  </si>
  <si>
    <t>24 387,00</t>
  </si>
  <si>
    <t>3 469,00</t>
  </si>
  <si>
    <t>541,00</t>
  </si>
  <si>
    <t>8 954,00</t>
  </si>
  <si>
    <t>1 229,00</t>
  </si>
  <si>
    <t>2 880,00</t>
  </si>
  <si>
    <t>52 542,00</t>
  </si>
  <si>
    <t>3240</t>
  </si>
  <si>
    <t>Stypendia dla uczniów</t>
  </si>
  <si>
    <t>85446</t>
  </si>
  <si>
    <t>1 256,00</t>
  </si>
  <si>
    <t>4 932 114,12</t>
  </si>
  <si>
    <t>90002</t>
  </si>
  <si>
    <t>Gospodarka odpadami</t>
  </si>
  <si>
    <t>90003</t>
  </si>
  <si>
    <t>Oczyszczanie miast i wsi</t>
  </si>
  <si>
    <t>227 738,00</t>
  </si>
  <si>
    <t>26 983,00</t>
  </si>
  <si>
    <t>185 755,00</t>
  </si>
  <si>
    <t>4520</t>
  </si>
  <si>
    <t>Opłaty na rzecz budżetów jednostek samorządu terytorialnego</t>
  </si>
  <si>
    <t>90004</t>
  </si>
  <si>
    <t>Utrzymanie zieleni w miastach i gminach</t>
  </si>
  <si>
    <t>134 791,00</t>
  </si>
  <si>
    <t>25 641,00</t>
  </si>
  <si>
    <t>5 600,00</t>
  </si>
  <si>
    <t>103 550,00</t>
  </si>
  <si>
    <t>90013</t>
  </si>
  <si>
    <t>Schroniska dla zwierząt</t>
  </si>
  <si>
    <t>30 620,00</t>
  </si>
  <si>
    <t>28 620,00</t>
  </si>
  <si>
    <t>90015</t>
  </si>
  <si>
    <t>Oświetlenie ulic, placów i dróg</t>
  </si>
  <si>
    <t>882 814,00</t>
  </si>
  <si>
    <t>9 250,00</t>
  </si>
  <si>
    <t>248 150,00</t>
  </si>
  <si>
    <t>102 920,00</t>
  </si>
  <si>
    <t>24 870,00</t>
  </si>
  <si>
    <t>497 624,00</t>
  </si>
  <si>
    <t>3 457 882,00</t>
  </si>
  <si>
    <t>2650</t>
  </si>
  <si>
    <t>Dotacja przedmiotowa z budżetu dla samorządowego zakładu budżetowego</t>
  </si>
  <si>
    <t>1 911 864,00</t>
  </si>
  <si>
    <t>6210</t>
  </si>
  <si>
    <t>Dotacje celowe z budżetu na finansowanie lub dofinansowanie kosztów realizacji inwestycji i zakupów inwestycyjnych samorządowych zakładów budżetowych</t>
  </si>
  <si>
    <t>1 546 018,00</t>
  </si>
  <si>
    <t>168 269,12</t>
  </si>
  <si>
    <t>7 419,12</t>
  </si>
  <si>
    <t>63 300,00</t>
  </si>
  <si>
    <t>13 750,00</t>
  </si>
  <si>
    <t>59 250,00</t>
  </si>
  <si>
    <t>18 500,00</t>
  </si>
  <si>
    <t>921</t>
  </si>
  <si>
    <t>Kultura i ochrona dziedzictwa narodowego</t>
  </si>
  <si>
    <t>1 881 325,00</t>
  </si>
  <si>
    <t>92109</t>
  </si>
  <si>
    <t>Domy i ośrodki kultury, świetlice i kluby</t>
  </si>
  <si>
    <t>47 155,00</t>
  </si>
  <si>
    <t>2 400,00</t>
  </si>
  <si>
    <t>340,00</t>
  </si>
  <si>
    <t>14 450,00</t>
  </si>
  <si>
    <t>9 115,00</t>
  </si>
  <si>
    <t>15 548,00</t>
  </si>
  <si>
    <t>2 952,00</t>
  </si>
  <si>
    <t>2 350,00</t>
  </si>
  <si>
    <t>92114</t>
  </si>
  <si>
    <t>Pozostałe instytucje kultury</t>
  </si>
  <si>
    <t>1 624 596,00</t>
  </si>
  <si>
    <t>2480</t>
  </si>
  <si>
    <t>Dotacja podmiotowa z budżetu dla samorządowej instytucji kultury</t>
  </si>
  <si>
    <t>979 274,00</t>
  </si>
  <si>
    <t>6220</t>
  </si>
  <si>
    <t>Dotacje celowe z budżetu na finansowanie lub dofinansowanie kosztów realizacji inwestycji i zakupów inwestycyjnych innych jednostek sektora finansów publicznych</t>
  </si>
  <si>
    <t>645 322,00</t>
  </si>
  <si>
    <t>92116</t>
  </si>
  <si>
    <t>Biblioteki</t>
  </si>
  <si>
    <t>173 074,00</t>
  </si>
  <si>
    <t>92120</t>
  </si>
  <si>
    <t>Ochrona zabytków i opieka nad zabytkami</t>
  </si>
  <si>
    <t>92195</t>
  </si>
  <si>
    <t>32 500,00</t>
  </si>
  <si>
    <t>15 300,00</t>
  </si>
  <si>
    <t>10 300,00</t>
  </si>
  <si>
    <t>926</t>
  </si>
  <si>
    <t>Kultura fizyczna</t>
  </si>
  <si>
    <t>163 443,00</t>
  </si>
  <si>
    <t>92695</t>
  </si>
  <si>
    <t>46 000,00</t>
  </si>
  <si>
    <t>3040</t>
  </si>
  <si>
    <t>Nagrody o charakterze szczególnym niezaliczone do wynagrodzeń</t>
  </si>
  <si>
    <t>3250</t>
  </si>
  <si>
    <t>Stypendia różne</t>
  </si>
  <si>
    <t>22 567,00</t>
  </si>
  <si>
    <t>37 272,00</t>
  </si>
  <si>
    <t>38 604,00</t>
  </si>
  <si>
    <t>31 716 543,38</t>
  </si>
  <si>
    <t>Wydatki</t>
  </si>
  <si>
    <t>Dochody</t>
  </si>
  <si>
    <t>Informacja z wykonania budżetu Gminy Kleszczewo na dzień 30.06.2016r.</t>
  </si>
  <si>
    <t>Roz dział</t>
  </si>
  <si>
    <t>Para graf</t>
  </si>
  <si>
    <t>Plan</t>
  </si>
  <si>
    <t>Wykonanie</t>
  </si>
  <si>
    <t>% wykonania planu</t>
  </si>
  <si>
    <t>dochody bieżące</t>
  </si>
  <si>
    <t>dochody majątkowe</t>
  </si>
  <si>
    <t xml:space="preserve">                               w tym:</t>
  </si>
  <si>
    <t>wydatki bieżące</t>
  </si>
  <si>
    <t>wydatki majątkowe</t>
  </si>
  <si>
    <t xml:space="preserve">                                          w tym:</t>
  </si>
  <si>
    <t>Plan dochodów</t>
  </si>
  <si>
    <t>Plan wydatków</t>
  </si>
  <si>
    <t>Dotacje celowe otrzymane z budżetu państwa na realizację zadań bieżących z zakresu administracji rządowej oraz innych zadań zleconych gminie (związkom gmin) ustawami</t>
  </si>
  <si>
    <t>Zakup usług obejmujących tłumaczenia</t>
  </si>
  <si>
    <t>Świadczenia 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</si>
  <si>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</si>
  <si>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4370</t>
  </si>
  <si>
    <t>Opłata z tytułu zakupu usług telekomunikacyjnych świadczonych w stacjonarnej publicznej sieci telefonicznej.</t>
  </si>
  <si>
    <t>Składki na ubezpieczenie zdrowotne opłacane za osoby pobierajace niektóre świadczenia z pomocy społecznej, niektóre świadczenia rodzinne oraz za osoby uczestniczące w zajęciach w centrum integracji społecznej.</t>
  </si>
  <si>
    <t>Wykonanie  dochodów i wydatków związanych z realizacją zadań z zakresu administracji rządowej i innych zadań zleconych gminie odrębnymi ustawami na dzień 30.06.2016r. 2016 roku</t>
  </si>
  <si>
    <t>w tym wg informacji od:</t>
  </si>
  <si>
    <t>Wojewody Wielkopolskiego</t>
  </si>
  <si>
    <t>Dyrektora Biura Wyborczego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</si>
</sst>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8.5"/>
      <name val="Czcionka tekstu podstawowego"/>
      <family val="2"/>
    </font>
    <font>
      <sz val="8.5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.5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.5"/>
      <color theme="1"/>
      <name val="Arial"/>
      <family val="2"/>
    </font>
    <font>
      <sz val="8.5"/>
      <color theme="1"/>
      <name val="Czcionka tekstu podstawowego"/>
      <family val="2"/>
    </font>
    <font>
      <b/>
      <sz val="11"/>
      <color theme="1"/>
      <name val="Calibri"/>
      <family val="2"/>
    </font>
    <font>
      <b/>
      <sz val="8.5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9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12" borderId="10" xfId="0" applyNumberFormat="1" applyFont="1" applyFill="1" applyBorder="1" applyAlignment="1" applyProtection="1">
      <alignment horizontal="right" vertical="center"/>
      <protection locked="0"/>
    </xf>
    <xf numFmtId="4" fontId="8" fillId="12" borderId="10" xfId="0" applyNumberFormat="1" applyFont="1" applyFill="1" applyBorder="1" applyAlignment="1" applyProtection="1">
      <alignment horizontal="right" vertical="center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0" xfId="0" applyNumberFormat="1" applyFont="1" applyFill="1" applyBorder="1" applyAlignment="1" applyProtection="1">
      <alignment horizontal="right" vertical="center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51">
      <alignment/>
      <protection/>
    </xf>
    <xf numFmtId="0" fontId="58" fillId="37" borderId="0" xfId="51" applyFont="1" applyFill="1">
      <alignment/>
      <protection/>
    </xf>
    <xf numFmtId="4" fontId="58" fillId="37" borderId="0" xfId="51" applyNumberFormat="1" applyFont="1" applyFill="1">
      <alignment/>
      <protection/>
    </xf>
    <xf numFmtId="0" fontId="59" fillId="0" borderId="0" xfId="51" applyFont="1" applyBorder="1" applyAlignment="1">
      <alignment horizontal="center" wrapText="1"/>
      <protection/>
    </xf>
    <xf numFmtId="0" fontId="51" fillId="37" borderId="0" xfId="51" applyFill="1" applyAlignment="1">
      <alignment wrapText="1"/>
      <protection/>
    </xf>
    <xf numFmtId="4" fontId="51" fillId="37" borderId="0" xfId="51" applyNumberFormat="1" applyFill="1" applyAlignment="1">
      <alignment wrapText="1"/>
      <protection/>
    </xf>
    <xf numFmtId="4" fontId="51" fillId="0" borderId="0" xfId="51" applyNumberFormat="1">
      <alignment/>
      <protection/>
    </xf>
    <xf numFmtId="4" fontId="51" fillId="0" borderId="0" xfId="51" applyNumberFormat="1" applyAlignment="1">
      <alignment wrapText="1"/>
      <protection/>
    </xf>
    <xf numFmtId="0" fontId="51" fillId="0" borderId="0" xfId="52">
      <alignment/>
      <protection/>
    </xf>
    <xf numFmtId="0" fontId="51" fillId="37" borderId="0" xfId="52" applyFill="1" applyAlignment="1">
      <alignment wrapText="1"/>
      <protection/>
    </xf>
    <xf numFmtId="49" fontId="2" fillId="38" borderId="13" xfId="52" applyNumberFormat="1" applyFont="1" applyFill="1" applyBorder="1" applyAlignment="1" applyProtection="1">
      <alignment horizontal="center" vertical="center" wrapText="1"/>
      <protection locked="0"/>
    </xf>
    <xf numFmtId="49" fontId="6" fillId="38" borderId="14" xfId="52" applyNumberFormat="1" applyFont="1" applyFill="1" applyBorder="1" applyAlignment="1" applyProtection="1">
      <alignment horizontal="center" vertical="center" wrapText="1"/>
      <protection locked="0"/>
    </xf>
    <xf numFmtId="49" fontId="6" fillId="38" borderId="14" xfId="52" applyNumberFormat="1" applyFont="1" applyFill="1" applyBorder="1" applyAlignment="1" applyProtection="1">
      <alignment horizontal="left" vertical="center" wrapText="1"/>
      <protection locked="0"/>
    </xf>
    <xf numFmtId="49" fontId="6" fillId="38" borderId="13" xfId="52" applyNumberFormat="1" applyFont="1" applyFill="1" applyBorder="1" applyAlignment="1" applyProtection="1">
      <alignment horizontal="center" vertical="center" wrapText="1"/>
      <protection locked="0"/>
    </xf>
    <xf numFmtId="49" fontId="5" fillId="38" borderId="14" xfId="52" applyNumberFormat="1" applyFont="1" applyFill="1" applyBorder="1" applyAlignment="1" applyProtection="1">
      <alignment horizontal="center" vertical="center" wrapText="1"/>
      <protection locked="0"/>
    </xf>
    <xf numFmtId="0" fontId="4" fillId="37" borderId="14" xfId="52" applyNumberFormat="1" applyFont="1" applyFill="1" applyBorder="1" applyAlignment="1" applyProtection="1">
      <alignment horizontal="center" vertical="center"/>
      <protection locked="0"/>
    </xf>
    <xf numFmtId="4" fontId="4" fillId="37" borderId="14" xfId="52" applyNumberFormat="1" applyFont="1" applyFill="1" applyBorder="1" applyAlignment="1" applyProtection="1">
      <alignment horizontal="center" vertical="center" wrapText="1"/>
      <protection locked="0"/>
    </xf>
    <xf numFmtId="49" fontId="6" fillId="38" borderId="14" xfId="52" applyNumberFormat="1" applyFont="1" applyFill="1" applyBorder="1" applyAlignment="1" applyProtection="1">
      <alignment horizontal="center" vertical="center" wrapText="1"/>
      <protection locked="0"/>
    </xf>
    <xf numFmtId="49" fontId="6" fillId="38" borderId="14" xfId="52" applyNumberFormat="1" applyFont="1" applyFill="1" applyBorder="1" applyAlignment="1" applyProtection="1">
      <alignment horizontal="left" vertical="center" wrapText="1"/>
      <protection locked="0"/>
    </xf>
    <xf numFmtId="4" fontId="8" fillId="37" borderId="14" xfId="52" applyNumberFormat="1" applyFont="1" applyFill="1" applyBorder="1" applyAlignment="1" applyProtection="1">
      <alignment horizontal="right" vertical="center" wrapText="1"/>
      <protection locked="0"/>
    </xf>
    <xf numFmtId="4" fontId="8" fillId="38" borderId="14" xfId="52" applyNumberFormat="1" applyFont="1" applyFill="1" applyBorder="1" applyAlignment="1" applyProtection="1">
      <alignment horizontal="right" vertical="center" wrapText="1"/>
      <protection locked="0"/>
    </xf>
    <xf numFmtId="4" fontId="8" fillId="37" borderId="14" xfId="52" applyNumberFormat="1" applyFont="1" applyFill="1" applyBorder="1" applyAlignment="1" applyProtection="1">
      <alignment vertical="center" wrapText="1"/>
      <protection locked="0"/>
    </xf>
    <xf numFmtId="49" fontId="6" fillId="38" borderId="13" xfId="52" applyNumberFormat="1" applyFont="1" applyFill="1" applyBorder="1" applyAlignment="1" applyProtection="1">
      <alignment horizontal="center" vertical="center" wrapText="1"/>
      <protection locked="0"/>
    </xf>
    <xf numFmtId="4" fontId="5" fillId="38" borderId="14" xfId="52" applyNumberFormat="1" applyFont="1" applyFill="1" applyBorder="1" applyAlignment="1" applyProtection="1">
      <alignment horizontal="right" vertical="center" wrapText="1"/>
      <protection locked="0"/>
    </xf>
    <xf numFmtId="49" fontId="2" fillId="38" borderId="13" xfId="52" applyNumberFormat="1" applyFont="1" applyFill="1" applyBorder="1" applyAlignment="1" applyProtection="1">
      <alignment horizontal="center" vertical="center" wrapText="1"/>
      <protection locked="0"/>
    </xf>
    <xf numFmtId="4" fontId="6" fillId="38" borderId="14" xfId="52" applyNumberFormat="1" applyFont="1" applyFill="1" applyBorder="1" applyAlignment="1" applyProtection="1">
      <alignment horizontal="right" vertical="center" wrapText="1"/>
      <protection locked="0"/>
    </xf>
    <xf numFmtId="4" fontId="16" fillId="38" borderId="14" xfId="52" applyNumberFormat="1" applyFont="1" applyFill="1" applyBorder="1" applyAlignment="1" applyProtection="1">
      <alignment horizontal="right" vertical="center" wrapText="1"/>
      <protection locked="0"/>
    </xf>
    <xf numFmtId="4" fontId="8" fillId="37" borderId="14" xfId="52" applyNumberFormat="1" applyFont="1" applyFill="1" applyBorder="1" applyAlignment="1" applyProtection="1">
      <alignment vertical="center"/>
      <protection locked="0"/>
    </xf>
    <xf numFmtId="4" fontId="16" fillId="38" borderId="14" xfId="52" applyNumberFormat="1" applyFont="1" applyFill="1" applyBorder="1" applyAlignment="1" applyProtection="1">
      <alignment vertical="center" wrapText="1"/>
      <protection locked="0"/>
    </xf>
    <xf numFmtId="4" fontId="60" fillId="37" borderId="14" xfId="52" applyNumberFormat="1" applyFont="1" applyFill="1" applyBorder="1" applyAlignment="1">
      <alignment horizontal="right" vertical="center"/>
      <protection/>
    </xf>
    <xf numFmtId="0" fontId="6" fillId="37" borderId="15" xfId="52" applyNumberFormat="1" applyFont="1" applyFill="1" applyBorder="1" applyAlignment="1" applyProtection="1">
      <alignment horizontal="center" vertical="center" wrapText="1"/>
      <protection/>
    </xf>
    <xf numFmtId="0" fontId="6" fillId="37" borderId="15" xfId="52" applyNumberFormat="1" applyFont="1" applyFill="1" applyBorder="1" applyAlignment="1" applyProtection="1">
      <alignment horizontal="left" vertical="center" wrapText="1"/>
      <protection/>
    </xf>
    <xf numFmtId="49" fontId="5" fillId="38" borderId="13" xfId="52" applyNumberFormat="1" applyFont="1" applyFill="1" applyBorder="1" applyAlignment="1" applyProtection="1">
      <alignment horizontal="center" vertical="center" wrapText="1"/>
      <protection locked="0"/>
    </xf>
    <xf numFmtId="0" fontId="60" fillId="37" borderId="0" xfId="52" applyFont="1" applyFill="1">
      <alignment/>
      <protection/>
    </xf>
    <xf numFmtId="0" fontId="61" fillId="37" borderId="0" xfId="52" applyFont="1" applyFill="1" applyAlignment="1">
      <alignment horizontal="center" vertical="center"/>
      <protection/>
    </xf>
    <xf numFmtId="0" fontId="61" fillId="37" borderId="14" xfId="52" applyFont="1" applyFill="1" applyBorder="1" applyAlignment="1">
      <alignment horizontal="center" vertical="center"/>
      <protection/>
    </xf>
    <xf numFmtId="4" fontId="6" fillId="38" borderId="16" xfId="52" applyNumberFormat="1" applyFont="1" applyFill="1" applyBorder="1" applyAlignment="1" applyProtection="1">
      <alignment horizontal="right" vertical="center" wrapText="1"/>
      <protection locked="0"/>
    </xf>
    <xf numFmtId="4" fontId="8" fillId="37" borderId="17" xfId="52" applyNumberFormat="1" applyFont="1" applyFill="1" applyBorder="1" applyAlignment="1" applyProtection="1">
      <alignment vertical="center"/>
      <protection locked="0"/>
    </xf>
    <xf numFmtId="4" fontId="58" fillId="0" borderId="0" xfId="51" applyNumberFormat="1" applyFont="1">
      <alignment/>
      <protection/>
    </xf>
    <xf numFmtId="4" fontId="62" fillId="37" borderId="0" xfId="51" applyNumberFormat="1" applyFont="1" applyFill="1" applyAlignment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4" fillId="37" borderId="16" xfId="52" applyNumberFormat="1" applyFont="1" applyFill="1" applyBorder="1" applyAlignment="1" applyProtection="1">
      <alignment horizontal="center" vertical="center" wrapText="1"/>
      <protection locked="0"/>
    </xf>
    <xf numFmtId="4" fontId="9" fillId="37" borderId="16" xfId="52" applyNumberFormat="1" applyFont="1" applyFill="1" applyBorder="1" applyAlignment="1" applyProtection="1">
      <alignment horizontal="right" vertical="center" wrapText="1"/>
      <protection locked="0"/>
    </xf>
    <xf numFmtId="4" fontId="8" fillId="37" borderId="16" xfId="52" applyNumberFormat="1" applyFont="1" applyFill="1" applyBorder="1" applyAlignment="1" applyProtection="1">
      <alignment horizontal="right" vertical="center" wrapText="1"/>
      <protection locked="0"/>
    </xf>
    <xf numFmtId="4" fontId="6" fillId="38" borderId="16" xfId="52" applyNumberFormat="1" applyFont="1" applyFill="1" applyBorder="1" applyAlignment="1" applyProtection="1" quotePrefix="1">
      <alignment horizontal="right" vertical="center" wrapText="1"/>
      <protection locked="0"/>
    </xf>
    <xf numFmtId="4" fontId="51" fillId="37" borderId="16" xfId="52" applyNumberFormat="1" applyFill="1" applyBorder="1">
      <alignment/>
      <protection/>
    </xf>
    <xf numFmtId="4" fontId="4" fillId="38" borderId="18" xfId="52" applyNumberFormat="1" applyFont="1" applyFill="1" applyBorder="1" applyAlignment="1" applyProtection="1">
      <alignment horizontal="center" vertical="center" wrapText="1"/>
      <protection locked="0"/>
    </xf>
    <xf numFmtId="4" fontId="8" fillId="38" borderId="18" xfId="52" applyNumberFormat="1" applyFont="1" applyFill="1" applyBorder="1" applyAlignment="1" applyProtection="1">
      <alignment horizontal="right" vertical="center" wrapText="1"/>
      <protection locked="0"/>
    </xf>
    <xf numFmtId="4" fontId="8" fillId="37" borderId="18" xfId="52" applyNumberFormat="1" applyFont="1" applyFill="1" applyBorder="1" applyAlignment="1" applyProtection="1">
      <alignment horizontal="right" vertical="center" wrapText="1"/>
      <protection locked="0"/>
    </xf>
    <xf numFmtId="4" fontId="16" fillId="38" borderId="18" xfId="52" applyNumberFormat="1" applyFont="1" applyFill="1" applyBorder="1" applyAlignment="1" applyProtection="1">
      <alignment horizontal="right" vertical="center" wrapText="1"/>
      <protection locked="0"/>
    </xf>
    <xf numFmtId="4" fontId="13" fillId="38" borderId="18" xfId="52" applyNumberFormat="1" applyFont="1" applyFill="1" applyBorder="1" applyAlignment="1" applyProtection="1">
      <alignment horizontal="right" vertical="center" wrapText="1"/>
      <protection locked="0"/>
    </xf>
    <xf numFmtId="4" fontId="12" fillId="37" borderId="18" xfId="52" applyNumberFormat="1" applyFont="1" applyFill="1" applyBorder="1">
      <alignment/>
      <protection/>
    </xf>
    <xf numFmtId="4" fontId="8" fillId="37" borderId="18" xfId="52" applyNumberFormat="1" applyFont="1" applyFill="1" applyBorder="1" applyAlignment="1" applyProtection="1">
      <alignment vertical="center"/>
      <protection locked="0"/>
    </xf>
    <xf numFmtId="4" fontId="60" fillId="37" borderId="18" xfId="52" applyNumberFormat="1" applyFont="1" applyFill="1" applyBorder="1">
      <alignment/>
      <protection/>
    </xf>
    <xf numFmtId="4" fontId="8" fillId="37" borderId="18" xfId="52" applyNumberFormat="1" applyFont="1" applyFill="1" applyBorder="1" applyAlignment="1" applyProtection="1">
      <alignment horizontal="right" vertical="center"/>
      <protection locked="0"/>
    </xf>
    <xf numFmtId="4" fontId="60" fillId="37" borderId="18" xfId="52" applyNumberFormat="1" applyFont="1" applyFill="1" applyBorder="1" applyAlignment="1">
      <alignment vertical="center"/>
      <protection/>
    </xf>
    <xf numFmtId="0" fontId="60" fillId="0" borderId="0" xfId="51" applyFont="1" applyAlignment="1">
      <alignment vertical="center"/>
      <protection/>
    </xf>
    <xf numFmtId="4" fontId="60" fillId="37" borderId="19" xfId="51" applyNumberFormat="1" applyFont="1" applyFill="1" applyBorder="1" applyAlignment="1">
      <alignment horizontal="right" vertical="center"/>
      <protection/>
    </xf>
    <xf numFmtId="49" fontId="4" fillId="38" borderId="14" xfId="52" applyNumberFormat="1" applyFont="1" applyFill="1" applyBorder="1" applyAlignment="1" applyProtection="1">
      <alignment horizontal="center" vertical="center" wrapText="1"/>
      <protection locked="0"/>
    </xf>
    <xf numFmtId="4" fontId="60" fillId="0" borderId="10" xfId="51" applyNumberFormat="1" applyFont="1" applyBorder="1" applyAlignment="1">
      <alignment vertical="center"/>
      <protection/>
    </xf>
    <xf numFmtId="4" fontId="60" fillId="0" borderId="20" xfId="51" applyNumberFormat="1" applyFont="1" applyBorder="1" applyAlignment="1">
      <alignment vertical="center"/>
      <protection/>
    </xf>
    <xf numFmtId="4" fontId="60" fillId="0" borderId="19" xfId="51" applyNumberFormat="1" applyFont="1" applyBorder="1" applyAlignment="1">
      <alignment vertical="center"/>
      <protection/>
    </xf>
    <xf numFmtId="49" fontId="5" fillId="35" borderId="14" xfId="52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52" applyNumberFormat="1" applyFont="1" applyFill="1" applyBorder="1" applyAlignment="1" applyProtection="1">
      <alignment horizontal="left" vertical="center" wrapText="1"/>
      <protection locked="0"/>
    </xf>
    <xf numFmtId="4" fontId="9" fillId="12" borderId="14" xfId="52" applyNumberFormat="1" applyFont="1" applyFill="1" applyBorder="1" applyAlignment="1" applyProtection="1">
      <alignment horizontal="right" vertical="center" wrapText="1"/>
      <protection locked="0"/>
    </xf>
    <xf numFmtId="4" fontId="9" fillId="12" borderId="16" xfId="52" applyNumberFormat="1" applyFont="1" applyFill="1" applyBorder="1" applyAlignment="1" applyProtection="1">
      <alignment horizontal="right" vertical="center" wrapText="1"/>
      <protection locked="0"/>
    </xf>
    <xf numFmtId="4" fontId="9" fillId="12" borderId="18" xfId="52" applyNumberFormat="1" applyFont="1" applyFill="1" applyBorder="1" applyAlignment="1" applyProtection="1">
      <alignment horizontal="right" vertical="center" wrapText="1"/>
      <protection locked="0"/>
    </xf>
    <xf numFmtId="4" fontId="9" fillId="12" borderId="14" xfId="52" applyNumberFormat="1" applyFont="1" applyFill="1" applyBorder="1" applyAlignment="1" applyProtection="1">
      <alignment vertical="center" wrapText="1"/>
      <protection locked="0"/>
    </xf>
    <xf numFmtId="4" fontId="5" fillId="35" borderId="14" xfId="52" applyNumberFormat="1" applyFont="1" applyFill="1" applyBorder="1" applyAlignment="1" applyProtection="1">
      <alignment horizontal="right" vertical="center" wrapText="1"/>
      <protection locked="0"/>
    </xf>
    <xf numFmtId="4" fontId="5" fillId="35" borderId="16" xfId="52" applyNumberFormat="1" applyFont="1" applyFill="1" applyBorder="1" applyAlignment="1" applyProtection="1">
      <alignment horizontal="right" vertical="center" wrapText="1"/>
      <protection locked="0"/>
    </xf>
    <xf numFmtId="4" fontId="14" fillId="35" borderId="18" xfId="52" applyNumberFormat="1" applyFont="1" applyFill="1" applyBorder="1" applyAlignment="1" applyProtection="1">
      <alignment horizontal="right" vertical="center" wrapText="1"/>
      <protection locked="0"/>
    </xf>
    <xf numFmtId="4" fontId="15" fillId="35" borderId="14" xfId="52" applyNumberFormat="1" applyFont="1" applyFill="1" applyBorder="1" applyAlignment="1" applyProtection="1">
      <alignment vertical="center" wrapText="1"/>
      <protection locked="0"/>
    </xf>
    <xf numFmtId="4" fontId="14" fillId="35" borderId="14" xfId="52" applyNumberFormat="1" applyFont="1" applyFill="1" applyBorder="1" applyAlignment="1" applyProtection="1">
      <alignment vertical="center" wrapText="1"/>
      <protection locked="0"/>
    </xf>
    <xf numFmtId="4" fontId="63" fillId="12" borderId="14" xfId="52" applyNumberFormat="1" applyFont="1" applyFill="1" applyBorder="1" applyAlignment="1">
      <alignment horizontal="right" vertical="center"/>
      <protection/>
    </xf>
    <xf numFmtId="4" fontId="5" fillId="35" borderId="16" xfId="52" applyNumberFormat="1" applyFont="1" applyFill="1" applyBorder="1" applyAlignment="1" applyProtection="1" quotePrefix="1">
      <alignment horizontal="right" vertical="center" wrapText="1"/>
      <protection locked="0"/>
    </xf>
    <xf numFmtId="4" fontId="14" fillId="35" borderId="14" xfId="52" applyNumberFormat="1" applyFont="1" applyFill="1" applyBorder="1" applyAlignment="1" applyProtection="1">
      <alignment horizontal="right" vertical="center" wrapText="1"/>
      <protection locked="0"/>
    </xf>
    <xf numFmtId="4" fontId="5" fillId="35" borderId="18" xfId="52" applyNumberFormat="1" applyFont="1" applyFill="1" applyBorder="1" applyAlignment="1" applyProtection="1">
      <alignment horizontal="right" vertical="center" wrapText="1"/>
      <protection locked="0"/>
    </xf>
    <xf numFmtId="49" fontId="6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2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6" fillId="36" borderId="14" xfId="52" applyNumberFormat="1" applyFont="1" applyFill="1" applyBorder="1" applyAlignment="1" applyProtection="1">
      <alignment horizontal="left" vertical="center" wrapText="1"/>
      <protection locked="0"/>
    </xf>
    <xf numFmtId="4" fontId="8" fillId="6" borderId="14" xfId="52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52" applyNumberFormat="1" applyFont="1" applyFill="1" applyBorder="1" applyAlignment="1" applyProtection="1">
      <alignment horizontal="right" vertical="center" wrapText="1"/>
      <protection locked="0"/>
    </xf>
    <xf numFmtId="4" fontId="8" fillId="36" borderId="18" xfId="52" applyNumberFormat="1" applyFont="1" applyFill="1" applyBorder="1" applyAlignment="1" applyProtection="1">
      <alignment horizontal="right" vertical="center" wrapText="1"/>
      <protection locked="0"/>
    </xf>
    <xf numFmtId="4" fontId="8" fillId="6" borderId="14" xfId="52" applyNumberFormat="1" applyFont="1" applyFill="1" applyBorder="1" applyAlignment="1" applyProtection="1">
      <alignment vertical="center" wrapText="1"/>
      <protection locked="0"/>
    </xf>
    <xf numFmtId="4" fontId="6" fillId="36" borderId="14" xfId="52" applyNumberFormat="1" applyFont="1" applyFill="1" applyBorder="1" applyAlignment="1" applyProtection="1">
      <alignment horizontal="right" vertical="center" wrapText="1"/>
      <protection locked="0"/>
    </xf>
    <xf numFmtId="4" fontId="6" fillId="36" borderId="16" xfId="52" applyNumberFormat="1" applyFont="1" applyFill="1" applyBorder="1" applyAlignment="1" applyProtection="1">
      <alignment horizontal="right" vertical="center" wrapText="1"/>
      <protection locked="0"/>
    </xf>
    <xf numFmtId="4" fontId="16" fillId="36" borderId="18" xfId="52" applyNumberFormat="1" applyFont="1" applyFill="1" applyBorder="1" applyAlignment="1" applyProtection="1">
      <alignment horizontal="right" vertical="center" wrapText="1"/>
      <protection locked="0"/>
    </xf>
    <xf numFmtId="4" fontId="13" fillId="36" borderId="14" xfId="52" applyNumberFormat="1" applyFont="1" applyFill="1" applyBorder="1" applyAlignment="1" applyProtection="1">
      <alignment vertical="center" wrapText="1"/>
      <protection locked="0"/>
    </xf>
    <xf numFmtId="4" fontId="16" fillId="36" borderId="14" xfId="52" applyNumberFormat="1" applyFont="1" applyFill="1" applyBorder="1" applyAlignment="1" applyProtection="1">
      <alignment vertical="center" wrapText="1"/>
      <protection locked="0"/>
    </xf>
    <xf numFmtId="4" fontId="60" fillId="6" borderId="14" xfId="52" applyNumberFormat="1" applyFont="1" applyFill="1" applyBorder="1" applyAlignment="1">
      <alignment horizontal="right" vertical="center"/>
      <protection/>
    </xf>
    <xf numFmtId="49" fontId="6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2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6" fillId="36" borderId="14" xfId="52" applyNumberFormat="1" applyFont="1" applyFill="1" applyBorder="1" applyAlignment="1" applyProtection="1">
      <alignment horizontal="left" vertical="center" wrapText="1"/>
      <protection locked="0"/>
    </xf>
    <xf numFmtId="4" fontId="6" fillId="36" borderId="16" xfId="52" applyNumberFormat="1" applyFont="1" applyFill="1" applyBorder="1" applyAlignment="1" applyProtection="1" quotePrefix="1">
      <alignment horizontal="right" vertical="center" wrapText="1"/>
      <protection locked="0"/>
    </xf>
    <xf numFmtId="4" fontId="16" fillId="36" borderId="14" xfId="52" applyNumberFormat="1" applyFont="1" applyFill="1" applyBorder="1" applyAlignment="1" applyProtection="1">
      <alignment horizontal="right" vertical="center" wrapText="1"/>
      <protection locked="0"/>
    </xf>
    <xf numFmtId="49" fontId="5" fillId="36" borderId="14" xfId="52" applyNumberFormat="1" applyFont="1" applyFill="1" applyBorder="1" applyAlignment="1" applyProtection="1">
      <alignment horizontal="center" vertical="center" wrapText="1"/>
      <protection locked="0"/>
    </xf>
    <xf numFmtId="0" fontId="61" fillId="6" borderId="14" xfId="52" applyFont="1" applyFill="1" applyBorder="1" applyAlignment="1">
      <alignment horizontal="center" vertical="center"/>
      <protection/>
    </xf>
    <xf numFmtId="4" fontId="8" fillId="6" borderId="18" xfId="52" applyNumberFormat="1" applyFont="1" applyFill="1" applyBorder="1" applyAlignment="1" applyProtection="1">
      <alignment horizontal="right" vertical="center"/>
      <protection locked="0"/>
    </xf>
    <xf numFmtId="4" fontId="8" fillId="6" borderId="14" xfId="52" applyNumberFormat="1" applyFont="1" applyFill="1" applyBorder="1" applyAlignment="1" applyProtection="1">
      <alignment vertical="center"/>
      <protection locked="0"/>
    </xf>
    <xf numFmtId="4" fontId="8" fillId="6" borderId="0" xfId="0" applyNumberFormat="1" applyFont="1" applyFill="1" applyBorder="1" applyAlignment="1" applyProtection="1">
      <alignment horizontal="right" vertical="center"/>
      <protection locked="0"/>
    </xf>
    <xf numFmtId="0" fontId="51" fillId="6" borderId="14" xfId="52" applyFill="1" applyBorder="1">
      <alignment/>
      <protection/>
    </xf>
    <xf numFmtId="0" fontId="60" fillId="6" borderId="0" xfId="52" applyFont="1" applyFill="1">
      <alignment/>
      <protection/>
    </xf>
    <xf numFmtId="0" fontId="1" fillId="37" borderId="0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5" borderId="14" xfId="52" applyNumberFormat="1" applyFont="1" applyFill="1" applyBorder="1" applyAlignment="1" applyProtection="1">
      <alignment horizontal="right" vertical="center" wrapText="1"/>
      <protection locked="0"/>
    </xf>
    <xf numFmtId="4" fontId="51" fillId="37" borderId="14" xfId="52" applyNumberFormat="1" applyFill="1" applyBorder="1" applyAlignment="1">
      <alignment horizontal="center" vertical="center" wrapText="1"/>
      <protection/>
    </xf>
    <xf numFmtId="4" fontId="51" fillId="37" borderId="16" xfId="52" applyNumberFormat="1" applyFill="1" applyBorder="1" applyAlignment="1">
      <alignment horizontal="center" vertical="center" wrapText="1"/>
      <protection/>
    </xf>
    <xf numFmtId="4" fontId="51" fillId="37" borderId="18" xfId="52" applyNumberFormat="1" applyFill="1" applyBorder="1" applyAlignment="1">
      <alignment horizontal="center" vertical="center" wrapText="1"/>
      <protection/>
    </xf>
    <xf numFmtId="4" fontId="51" fillId="0" borderId="14" xfId="52" applyNumberFormat="1" applyBorder="1" applyAlignment="1">
      <alignment horizontal="center" vertical="center"/>
      <protection/>
    </xf>
    <xf numFmtId="0" fontId="64" fillId="0" borderId="0" xfId="51" applyFont="1" applyAlignment="1">
      <alignment horizontal="center" wrapText="1"/>
      <protection/>
    </xf>
    <xf numFmtId="0" fontId="11" fillId="0" borderId="0" xfId="51" applyFont="1" applyBorder="1" applyAlignment="1">
      <alignment horizontal="center" wrapText="1"/>
      <protection/>
    </xf>
    <xf numFmtId="0" fontId="65" fillId="0" borderId="0" xfId="51" applyFont="1" applyAlignment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3"/>
  <sheetViews>
    <sheetView showGridLines="0" tabSelected="1" view="pageLayout" workbookViewId="0" topLeftCell="A569">
      <selection activeCell="D583" sqref="D583"/>
    </sheetView>
  </sheetViews>
  <sheetFormatPr defaultColWidth="9.33203125" defaultRowHeight="12.75"/>
  <cols>
    <col min="1" max="1" width="6.33203125" style="0" customWidth="1"/>
    <col min="2" max="2" width="7.16015625" style="0" customWidth="1"/>
    <col min="3" max="3" width="7.33203125" style="0" customWidth="1"/>
    <col min="4" max="4" width="57.66015625" style="0" customWidth="1"/>
    <col min="5" max="5" width="13.83203125" style="0" customWidth="1"/>
    <col min="6" max="6" width="13.16015625" style="18" customWidth="1"/>
    <col min="7" max="7" width="8.66015625" style="18" customWidth="1"/>
    <col min="9" max="9" width="13.83203125" style="0" bestFit="1" customWidth="1"/>
  </cols>
  <sheetData>
    <row r="1" spans="1:7" ht="21.75" customHeight="1">
      <c r="A1" s="150" t="s">
        <v>818</v>
      </c>
      <c r="B1" s="150"/>
      <c r="C1" s="150"/>
      <c r="D1" s="150"/>
      <c r="E1" s="150"/>
      <c r="F1" s="150"/>
      <c r="G1" s="150"/>
    </row>
    <row r="2" spans="1:5" ht="19.5" customHeight="1">
      <c r="A2" s="154"/>
      <c r="B2" s="154"/>
      <c r="C2" s="154"/>
      <c r="D2" s="154"/>
      <c r="E2" s="154"/>
    </row>
    <row r="3" spans="1:5" ht="14.25" customHeight="1">
      <c r="A3" s="155" t="s">
        <v>817</v>
      </c>
      <c r="B3" s="155"/>
      <c r="C3" s="155"/>
      <c r="D3" s="155"/>
      <c r="E3" s="155"/>
    </row>
    <row r="4" spans="1:7" ht="39.75" customHeight="1">
      <c r="A4" s="2" t="s">
        <v>0</v>
      </c>
      <c r="B4" s="8" t="s">
        <v>819</v>
      </c>
      <c r="C4" s="8" t="s">
        <v>820</v>
      </c>
      <c r="D4" s="2" t="s">
        <v>1</v>
      </c>
      <c r="E4" s="8" t="s">
        <v>821</v>
      </c>
      <c r="F4" s="11" t="s">
        <v>822</v>
      </c>
      <c r="G4" s="12" t="s">
        <v>823</v>
      </c>
    </row>
    <row r="5" spans="1:7" ht="16.5" customHeight="1">
      <c r="A5" s="33" t="s">
        <v>2</v>
      </c>
      <c r="B5" s="33"/>
      <c r="C5" s="33"/>
      <c r="D5" s="34" t="s">
        <v>3</v>
      </c>
      <c r="E5" s="35" t="s">
        <v>4</v>
      </c>
      <c r="F5" s="36">
        <f>F6+F8</f>
        <v>349557.26</v>
      </c>
      <c r="G5" s="36">
        <f>F5*100/E5</f>
        <v>77.25752041198322</v>
      </c>
    </row>
    <row r="6" spans="1:7" ht="16.5" customHeight="1">
      <c r="A6" s="4"/>
      <c r="B6" s="38" t="s">
        <v>5</v>
      </c>
      <c r="C6" s="39"/>
      <c r="D6" s="40" t="s">
        <v>6</v>
      </c>
      <c r="E6" s="41" t="s">
        <v>7</v>
      </c>
      <c r="F6" s="42">
        <f>F7</f>
        <v>0</v>
      </c>
      <c r="G6" s="42">
        <f aca="true" t="shared" si="0" ref="G6:G68">F6*100/E6</f>
        <v>0</v>
      </c>
    </row>
    <row r="7" spans="1:7" ht="45" customHeight="1">
      <c r="A7" s="5"/>
      <c r="B7" s="5"/>
      <c r="C7" s="5" t="s">
        <v>8</v>
      </c>
      <c r="D7" s="6" t="s">
        <v>9</v>
      </c>
      <c r="E7" s="7" t="s">
        <v>7</v>
      </c>
      <c r="F7" s="16">
        <v>0</v>
      </c>
      <c r="G7" s="16">
        <f t="shared" si="0"/>
        <v>0</v>
      </c>
    </row>
    <row r="8" spans="1:7" ht="16.5" customHeight="1">
      <c r="A8" s="4"/>
      <c r="B8" s="38" t="s">
        <v>10</v>
      </c>
      <c r="C8" s="39"/>
      <c r="D8" s="40" t="s">
        <v>11</v>
      </c>
      <c r="E8" s="41" t="s">
        <v>12</v>
      </c>
      <c r="F8" s="42">
        <f>F9+F10</f>
        <v>349557.26</v>
      </c>
      <c r="G8" s="42">
        <f t="shared" si="0"/>
        <v>99.88570032809149</v>
      </c>
    </row>
    <row r="9" spans="1:7" ht="48" customHeight="1">
      <c r="A9" s="5"/>
      <c r="B9" s="5"/>
      <c r="C9" s="5" t="s">
        <v>13</v>
      </c>
      <c r="D9" s="6" t="s">
        <v>14</v>
      </c>
      <c r="E9" s="7" t="s">
        <v>15</v>
      </c>
      <c r="F9" s="16">
        <v>0</v>
      </c>
      <c r="G9" s="16">
        <f t="shared" si="0"/>
        <v>0</v>
      </c>
    </row>
    <row r="10" spans="1:7" ht="47.25" customHeight="1">
      <c r="A10" s="5"/>
      <c r="B10" s="5"/>
      <c r="C10" s="5" t="s">
        <v>16</v>
      </c>
      <c r="D10" s="6" t="s">
        <v>17</v>
      </c>
      <c r="E10" s="7" t="s">
        <v>18</v>
      </c>
      <c r="F10" s="16">
        <v>349557.26</v>
      </c>
      <c r="G10" s="16">
        <f t="shared" si="0"/>
        <v>100</v>
      </c>
    </row>
    <row r="11" spans="1:10" ht="16.5" customHeight="1">
      <c r="A11" s="33" t="s">
        <v>19</v>
      </c>
      <c r="B11" s="33"/>
      <c r="C11" s="33"/>
      <c r="D11" s="34" t="s">
        <v>20</v>
      </c>
      <c r="E11" s="35" t="s">
        <v>21</v>
      </c>
      <c r="F11" s="36">
        <f>F12+F14</f>
        <v>47604.08</v>
      </c>
      <c r="G11" s="36">
        <f t="shared" si="0"/>
        <v>42.46004548900682</v>
      </c>
      <c r="J11" s="1"/>
    </row>
    <row r="12" spans="1:7" ht="16.5" customHeight="1">
      <c r="A12" s="4"/>
      <c r="B12" s="38" t="s">
        <v>22</v>
      </c>
      <c r="C12" s="39"/>
      <c r="D12" s="40" t="s">
        <v>23</v>
      </c>
      <c r="E12" s="41" t="s">
        <v>24</v>
      </c>
      <c r="F12" s="42">
        <f>F13</f>
        <v>22604.08</v>
      </c>
      <c r="G12" s="42">
        <f t="shared" si="0"/>
        <v>25.947402858290765</v>
      </c>
    </row>
    <row r="13" spans="1:7" ht="40.5" customHeight="1">
      <c r="A13" s="5"/>
      <c r="B13" s="5"/>
      <c r="C13" s="5" t="s">
        <v>25</v>
      </c>
      <c r="D13" s="6" t="s">
        <v>26</v>
      </c>
      <c r="E13" s="7" t="s">
        <v>24</v>
      </c>
      <c r="F13" s="16">
        <v>22604.08</v>
      </c>
      <c r="G13" s="16">
        <f t="shared" si="0"/>
        <v>25.947402858290765</v>
      </c>
    </row>
    <row r="14" spans="1:7" ht="16.5" customHeight="1">
      <c r="A14" s="4"/>
      <c r="B14" s="38" t="s">
        <v>31</v>
      </c>
      <c r="C14" s="39"/>
      <c r="D14" s="40" t="s">
        <v>32</v>
      </c>
      <c r="E14" s="41" t="s">
        <v>33</v>
      </c>
      <c r="F14" s="42">
        <f>F15</f>
        <v>25000</v>
      </c>
      <c r="G14" s="42">
        <f t="shared" si="0"/>
        <v>100</v>
      </c>
    </row>
    <row r="15" spans="1:7" ht="24.75" customHeight="1">
      <c r="A15" s="5"/>
      <c r="B15" s="5"/>
      <c r="C15" s="5" t="s">
        <v>34</v>
      </c>
      <c r="D15" s="6" t="s">
        <v>35</v>
      </c>
      <c r="E15" s="7" t="s">
        <v>33</v>
      </c>
      <c r="F15" s="16">
        <v>25000</v>
      </c>
      <c r="G15" s="16">
        <f t="shared" si="0"/>
        <v>100</v>
      </c>
    </row>
    <row r="16" spans="1:7" ht="16.5" customHeight="1">
      <c r="A16" s="33" t="s">
        <v>36</v>
      </c>
      <c r="B16" s="33"/>
      <c r="C16" s="33"/>
      <c r="D16" s="34" t="s">
        <v>37</v>
      </c>
      <c r="E16" s="35" t="s">
        <v>38</v>
      </c>
      <c r="F16" s="36">
        <f>F17</f>
        <v>272115.31</v>
      </c>
      <c r="G16" s="36">
        <f t="shared" si="0"/>
        <v>11.113283772210512</v>
      </c>
    </row>
    <row r="17" spans="1:7" ht="16.5" customHeight="1">
      <c r="A17" s="4"/>
      <c r="B17" s="38" t="s">
        <v>39</v>
      </c>
      <c r="C17" s="39"/>
      <c r="D17" s="40" t="s">
        <v>40</v>
      </c>
      <c r="E17" s="41" t="s">
        <v>38</v>
      </c>
      <c r="F17" s="42">
        <f>SUM(F18:F22)</f>
        <v>272115.31</v>
      </c>
      <c r="G17" s="42">
        <f t="shared" si="0"/>
        <v>11.113283772210512</v>
      </c>
    </row>
    <row r="18" spans="1:7" ht="16.5" customHeight="1">
      <c r="A18" s="5"/>
      <c r="B18" s="5"/>
      <c r="C18" s="5" t="s">
        <v>41</v>
      </c>
      <c r="D18" s="6" t="s">
        <v>42</v>
      </c>
      <c r="E18" s="7" t="s">
        <v>43</v>
      </c>
      <c r="F18" s="16">
        <v>21553.65</v>
      </c>
      <c r="G18" s="16">
        <f t="shared" si="0"/>
        <v>90.71019738226505</v>
      </c>
    </row>
    <row r="19" spans="1:7" ht="49.5" customHeight="1">
      <c r="A19" s="5"/>
      <c r="B19" s="5"/>
      <c r="C19" s="5" t="s">
        <v>13</v>
      </c>
      <c r="D19" s="6" t="s">
        <v>14</v>
      </c>
      <c r="E19" s="7" t="s">
        <v>44</v>
      </c>
      <c r="F19" s="16">
        <v>82738.55</v>
      </c>
      <c r="G19" s="16">
        <f t="shared" si="0"/>
        <v>45.71190607734807</v>
      </c>
    </row>
    <row r="20" spans="1:7" ht="28.5" customHeight="1">
      <c r="A20" s="5"/>
      <c r="B20" s="5"/>
      <c r="C20" s="5" t="s">
        <v>45</v>
      </c>
      <c r="D20" s="6" t="s">
        <v>46</v>
      </c>
      <c r="E20" s="7" t="s">
        <v>47</v>
      </c>
      <c r="F20" s="16">
        <v>0</v>
      </c>
      <c r="G20" s="16">
        <f t="shared" si="0"/>
        <v>0</v>
      </c>
    </row>
    <row r="21" spans="1:7" ht="28.5" customHeight="1">
      <c r="A21" s="5"/>
      <c r="B21" s="5"/>
      <c r="C21" s="5" t="s">
        <v>48</v>
      </c>
      <c r="D21" s="6" t="s">
        <v>49</v>
      </c>
      <c r="E21" s="7" t="s">
        <v>50</v>
      </c>
      <c r="F21" s="16">
        <v>167721.25</v>
      </c>
      <c r="G21" s="16">
        <f t="shared" si="0"/>
        <v>7.501513977794396</v>
      </c>
    </row>
    <row r="22" spans="1:7" ht="16.5" customHeight="1">
      <c r="A22" s="5"/>
      <c r="B22" s="5"/>
      <c r="C22" s="5" t="s">
        <v>51</v>
      </c>
      <c r="D22" s="6" t="s">
        <v>52</v>
      </c>
      <c r="E22" s="7" t="s">
        <v>53</v>
      </c>
      <c r="F22" s="16">
        <v>101.86</v>
      </c>
      <c r="G22" s="16">
        <f t="shared" si="0"/>
        <v>20.372</v>
      </c>
    </row>
    <row r="23" spans="1:9" ht="16.5" customHeight="1">
      <c r="A23" s="33" t="s">
        <v>54</v>
      </c>
      <c r="B23" s="33"/>
      <c r="C23" s="33"/>
      <c r="D23" s="34" t="s">
        <v>55</v>
      </c>
      <c r="E23" s="35" t="s">
        <v>56</v>
      </c>
      <c r="F23" s="36">
        <f>F24+F27+F31</f>
        <v>29852.19</v>
      </c>
      <c r="G23" s="36">
        <f t="shared" si="0"/>
        <v>19.903583048858543</v>
      </c>
      <c r="I23" s="9"/>
    </row>
    <row r="24" spans="1:7" ht="16.5" customHeight="1">
      <c r="A24" s="4"/>
      <c r="B24" s="38" t="s">
        <v>57</v>
      </c>
      <c r="C24" s="39"/>
      <c r="D24" s="40" t="s">
        <v>58</v>
      </c>
      <c r="E24" s="41" t="s">
        <v>59</v>
      </c>
      <c r="F24" s="42">
        <f>F25+F26</f>
        <v>24849.1</v>
      </c>
      <c r="G24" s="42">
        <f t="shared" si="0"/>
        <v>50.002213457823565</v>
      </c>
    </row>
    <row r="25" spans="1:7" ht="48.75" customHeight="1">
      <c r="A25" s="5"/>
      <c r="B25" s="5"/>
      <c r="C25" s="5" t="s">
        <v>16</v>
      </c>
      <c r="D25" s="23" t="s">
        <v>17</v>
      </c>
      <c r="E25" s="7" t="s">
        <v>59</v>
      </c>
      <c r="F25" s="16">
        <v>24846</v>
      </c>
      <c r="G25" s="16">
        <f t="shared" si="0"/>
        <v>49.99597553122988</v>
      </c>
    </row>
    <row r="26" spans="1:7" ht="39" customHeight="1">
      <c r="A26" s="5"/>
      <c r="B26" s="5"/>
      <c r="C26" s="21" t="s">
        <v>216</v>
      </c>
      <c r="D26" s="6" t="s">
        <v>170</v>
      </c>
      <c r="E26" s="22" t="s">
        <v>29</v>
      </c>
      <c r="F26" s="16">
        <v>3.1</v>
      </c>
      <c r="G26" s="16"/>
    </row>
    <row r="27" spans="1:7" ht="16.5" customHeight="1">
      <c r="A27" s="4"/>
      <c r="B27" s="38" t="s">
        <v>60</v>
      </c>
      <c r="C27" s="39"/>
      <c r="D27" s="40" t="s">
        <v>61</v>
      </c>
      <c r="E27" s="41" t="s">
        <v>62</v>
      </c>
      <c r="F27" s="42">
        <f>SUM(F28:F30)</f>
        <v>5003.09</v>
      </c>
      <c r="G27" s="42">
        <f t="shared" si="0"/>
        <v>50.282311557788944</v>
      </c>
    </row>
    <row r="28" spans="1:7" ht="16.5" customHeight="1">
      <c r="A28" s="5"/>
      <c r="B28" s="5"/>
      <c r="C28" s="5" t="s">
        <v>63</v>
      </c>
      <c r="D28" s="6" t="s">
        <v>64</v>
      </c>
      <c r="E28" s="7" t="s">
        <v>65</v>
      </c>
      <c r="F28" s="16">
        <v>203.09</v>
      </c>
      <c r="G28" s="16">
        <f t="shared" si="0"/>
        <v>58.02571428571429</v>
      </c>
    </row>
    <row r="29" spans="1:7" ht="59.25" customHeight="1">
      <c r="A29" s="5"/>
      <c r="B29" s="5"/>
      <c r="C29" s="5" t="s">
        <v>66</v>
      </c>
      <c r="D29" s="24" t="s">
        <v>67</v>
      </c>
      <c r="E29" s="7" t="s">
        <v>68</v>
      </c>
      <c r="F29" s="16">
        <v>3672</v>
      </c>
      <c r="G29" s="16">
        <f t="shared" si="0"/>
        <v>50</v>
      </c>
    </row>
    <row r="30" spans="1:7" ht="59.25" customHeight="1">
      <c r="A30" s="5"/>
      <c r="B30" s="5"/>
      <c r="C30" s="5" t="s">
        <v>69</v>
      </c>
      <c r="D30" s="25" t="s">
        <v>67</v>
      </c>
      <c r="E30" s="7" t="s">
        <v>70</v>
      </c>
      <c r="F30" s="16">
        <v>1128</v>
      </c>
      <c r="G30" s="16">
        <f t="shared" si="0"/>
        <v>50</v>
      </c>
    </row>
    <row r="31" spans="1:7" ht="16.5" customHeight="1">
      <c r="A31" s="4"/>
      <c r="B31" s="38" t="s">
        <v>71</v>
      </c>
      <c r="C31" s="39"/>
      <c r="D31" s="43" t="s">
        <v>11</v>
      </c>
      <c r="E31" s="41" t="s">
        <v>72</v>
      </c>
      <c r="F31" s="42">
        <f>SUM(F32:F33)</f>
        <v>0</v>
      </c>
      <c r="G31" s="42">
        <f t="shared" si="0"/>
        <v>0</v>
      </c>
    </row>
    <row r="32" spans="1:9" ht="57" customHeight="1">
      <c r="A32" s="5"/>
      <c r="B32" s="5"/>
      <c r="C32" s="5" t="s">
        <v>73</v>
      </c>
      <c r="D32" s="25" t="s">
        <v>67</v>
      </c>
      <c r="E32" s="7" t="s">
        <v>74</v>
      </c>
      <c r="F32" s="16">
        <v>0</v>
      </c>
      <c r="G32" s="16">
        <f t="shared" si="0"/>
        <v>0</v>
      </c>
      <c r="I32" s="32"/>
    </row>
    <row r="33" spans="1:7" ht="45.75" customHeight="1">
      <c r="A33" s="5"/>
      <c r="B33" s="5"/>
      <c r="C33" s="5" t="s">
        <v>75</v>
      </c>
      <c r="D33" s="6" t="s">
        <v>76</v>
      </c>
      <c r="E33" s="7" t="s">
        <v>77</v>
      </c>
      <c r="F33" s="16">
        <v>0</v>
      </c>
      <c r="G33" s="16">
        <f t="shared" si="0"/>
        <v>0</v>
      </c>
    </row>
    <row r="34" spans="1:9" ht="28.5" customHeight="1">
      <c r="A34" s="33" t="s">
        <v>78</v>
      </c>
      <c r="B34" s="33"/>
      <c r="C34" s="33"/>
      <c r="D34" s="34" t="s">
        <v>79</v>
      </c>
      <c r="E34" s="35" t="s">
        <v>80</v>
      </c>
      <c r="F34" s="37">
        <f>F35</f>
        <v>3533</v>
      </c>
      <c r="G34" s="37">
        <f t="shared" si="0"/>
        <v>83.89931132747566</v>
      </c>
      <c r="I34" s="9"/>
    </row>
    <row r="35" spans="1:7" ht="25.5" customHeight="1">
      <c r="A35" s="4"/>
      <c r="B35" s="38" t="s">
        <v>81</v>
      </c>
      <c r="C35" s="39"/>
      <c r="D35" s="40" t="s">
        <v>82</v>
      </c>
      <c r="E35" s="41" t="s">
        <v>80</v>
      </c>
      <c r="F35" s="42">
        <f>F36</f>
        <v>3533</v>
      </c>
      <c r="G35" s="42">
        <f t="shared" si="0"/>
        <v>83.89931132747566</v>
      </c>
    </row>
    <row r="36" spans="1:7" ht="47.25" customHeight="1">
      <c r="A36" s="5"/>
      <c r="B36" s="5"/>
      <c r="C36" s="5" t="s">
        <v>16</v>
      </c>
      <c r="D36" s="6" t="s">
        <v>17</v>
      </c>
      <c r="E36" s="7" t="s">
        <v>80</v>
      </c>
      <c r="F36" s="16">
        <v>3533</v>
      </c>
      <c r="G36" s="16">
        <f t="shared" si="0"/>
        <v>83.89931132747566</v>
      </c>
    </row>
    <row r="37" spans="1:9" ht="39" customHeight="1">
      <c r="A37" s="33" t="s">
        <v>83</v>
      </c>
      <c r="B37" s="33"/>
      <c r="C37" s="33"/>
      <c r="D37" s="34" t="s">
        <v>84</v>
      </c>
      <c r="E37" s="35" t="s">
        <v>85</v>
      </c>
      <c r="F37" s="36">
        <f>F38+F41+F48+F57+F62</f>
        <v>6954072.37</v>
      </c>
      <c r="G37" s="36">
        <f t="shared" si="0"/>
        <v>52.16295773944266</v>
      </c>
      <c r="I37" s="9"/>
    </row>
    <row r="38" spans="1:7" ht="16.5" customHeight="1">
      <c r="A38" s="4"/>
      <c r="B38" s="38" t="s">
        <v>86</v>
      </c>
      <c r="C38" s="39"/>
      <c r="D38" s="40" t="s">
        <v>87</v>
      </c>
      <c r="E38" s="41" t="s">
        <v>88</v>
      </c>
      <c r="F38" s="42">
        <f>SUM(F39:F40)</f>
        <v>820.7800000000001</v>
      </c>
      <c r="G38" s="42">
        <f t="shared" si="0"/>
        <v>10.799736842105265</v>
      </c>
    </row>
    <row r="39" spans="1:7" ht="27.75" customHeight="1">
      <c r="A39" s="5"/>
      <c r="B39" s="5"/>
      <c r="C39" s="5" t="s">
        <v>89</v>
      </c>
      <c r="D39" s="6" t="s">
        <v>90</v>
      </c>
      <c r="E39" s="7" t="s">
        <v>91</v>
      </c>
      <c r="F39" s="16">
        <v>648.94</v>
      </c>
      <c r="G39" s="16">
        <f t="shared" si="0"/>
        <v>8.652533333333334</v>
      </c>
    </row>
    <row r="40" spans="1:7" ht="24" customHeight="1">
      <c r="A40" s="5"/>
      <c r="B40" s="5"/>
      <c r="C40" s="5" t="s">
        <v>92</v>
      </c>
      <c r="D40" s="6" t="s">
        <v>93</v>
      </c>
      <c r="E40" s="7" t="s">
        <v>94</v>
      </c>
      <c r="F40" s="16">
        <v>171.84</v>
      </c>
      <c r="G40" s="16">
        <f t="shared" si="0"/>
        <v>171.84</v>
      </c>
    </row>
    <row r="41" spans="1:7" ht="37.5" customHeight="1">
      <c r="A41" s="4"/>
      <c r="B41" s="38" t="s">
        <v>95</v>
      </c>
      <c r="C41" s="39"/>
      <c r="D41" s="40" t="s">
        <v>96</v>
      </c>
      <c r="E41" s="41" t="s">
        <v>97</v>
      </c>
      <c r="F41" s="42">
        <f>SUM(F42:F47)</f>
        <v>1233721.22</v>
      </c>
      <c r="G41" s="42">
        <f t="shared" si="0"/>
        <v>53.30723050865034</v>
      </c>
    </row>
    <row r="42" spans="1:7" ht="16.5" customHeight="1">
      <c r="A42" s="5"/>
      <c r="B42" s="5"/>
      <c r="C42" s="5" t="s">
        <v>98</v>
      </c>
      <c r="D42" s="6" t="s">
        <v>99</v>
      </c>
      <c r="E42" s="7" t="s">
        <v>100</v>
      </c>
      <c r="F42" s="16">
        <v>1019407.22</v>
      </c>
      <c r="G42" s="16">
        <f t="shared" si="0"/>
        <v>55.22249295774648</v>
      </c>
    </row>
    <row r="43" spans="1:7" ht="16.5" customHeight="1">
      <c r="A43" s="5"/>
      <c r="B43" s="5"/>
      <c r="C43" s="5" t="s">
        <v>101</v>
      </c>
      <c r="D43" s="6" t="s">
        <v>102</v>
      </c>
      <c r="E43" s="7" t="s">
        <v>103</v>
      </c>
      <c r="F43" s="16">
        <v>138208</v>
      </c>
      <c r="G43" s="16">
        <f t="shared" si="0"/>
        <v>51.378438661710035</v>
      </c>
    </row>
    <row r="44" spans="1:7" ht="16.5" customHeight="1">
      <c r="A44" s="5"/>
      <c r="B44" s="5"/>
      <c r="C44" s="5" t="s">
        <v>104</v>
      </c>
      <c r="D44" s="6" t="s">
        <v>105</v>
      </c>
      <c r="E44" s="7" t="s">
        <v>106</v>
      </c>
      <c r="F44" s="16">
        <v>2867</v>
      </c>
      <c r="G44" s="16">
        <f t="shared" si="0"/>
        <v>51.564748201438846</v>
      </c>
    </row>
    <row r="45" spans="1:7" ht="16.5" customHeight="1">
      <c r="A45" s="5"/>
      <c r="B45" s="5"/>
      <c r="C45" s="5" t="s">
        <v>107</v>
      </c>
      <c r="D45" s="6" t="s">
        <v>108</v>
      </c>
      <c r="E45" s="7" t="s">
        <v>109</v>
      </c>
      <c r="F45" s="16">
        <v>60695</v>
      </c>
      <c r="G45" s="16">
        <f t="shared" si="0"/>
        <v>47.233463035019454</v>
      </c>
    </row>
    <row r="46" spans="1:7" ht="16.5" customHeight="1">
      <c r="A46" s="5"/>
      <c r="B46" s="5"/>
      <c r="C46" s="5" t="s">
        <v>110</v>
      </c>
      <c r="D46" s="6" t="s">
        <v>111</v>
      </c>
      <c r="E46" s="7" t="s">
        <v>112</v>
      </c>
      <c r="F46" s="16">
        <v>9822</v>
      </c>
      <c r="G46" s="16">
        <f t="shared" si="0"/>
        <v>15.11076923076923</v>
      </c>
    </row>
    <row r="47" spans="1:7" ht="24" customHeight="1">
      <c r="A47" s="5"/>
      <c r="B47" s="5"/>
      <c r="C47" s="5" t="s">
        <v>92</v>
      </c>
      <c r="D47" s="6" t="s">
        <v>93</v>
      </c>
      <c r="E47" s="7" t="s">
        <v>113</v>
      </c>
      <c r="F47" s="16">
        <v>2722</v>
      </c>
      <c r="G47" s="16">
        <f t="shared" si="0"/>
        <v>907.3333333333334</v>
      </c>
    </row>
    <row r="48" spans="1:7" ht="38.25" customHeight="1">
      <c r="A48" s="4"/>
      <c r="B48" s="38" t="s">
        <v>114</v>
      </c>
      <c r="C48" s="39"/>
      <c r="D48" s="40" t="s">
        <v>115</v>
      </c>
      <c r="E48" s="41" t="s">
        <v>116</v>
      </c>
      <c r="F48" s="42">
        <f>SUM(F49:F56)</f>
        <v>1504372.07</v>
      </c>
      <c r="G48" s="42">
        <f t="shared" si="0"/>
        <v>64.51435024943811</v>
      </c>
    </row>
    <row r="49" spans="1:7" ht="16.5" customHeight="1">
      <c r="A49" s="5"/>
      <c r="B49" s="5"/>
      <c r="C49" s="5" t="s">
        <v>98</v>
      </c>
      <c r="D49" s="6" t="s">
        <v>99</v>
      </c>
      <c r="E49" s="7" t="s">
        <v>117</v>
      </c>
      <c r="F49" s="16">
        <v>708648.48</v>
      </c>
      <c r="G49" s="16">
        <f t="shared" si="0"/>
        <v>62.43598942731278</v>
      </c>
    </row>
    <row r="50" spans="1:7" ht="16.5" customHeight="1">
      <c r="A50" s="5"/>
      <c r="B50" s="5"/>
      <c r="C50" s="5" t="s">
        <v>101</v>
      </c>
      <c r="D50" s="6" t="s">
        <v>102</v>
      </c>
      <c r="E50" s="7" t="s">
        <v>118</v>
      </c>
      <c r="F50" s="16">
        <v>394041.57</v>
      </c>
      <c r="G50" s="16">
        <f t="shared" si="0"/>
        <v>52.538876</v>
      </c>
    </row>
    <row r="51" spans="1:7" ht="16.5" customHeight="1">
      <c r="A51" s="5"/>
      <c r="B51" s="5"/>
      <c r="C51" s="5" t="s">
        <v>104</v>
      </c>
      <c r="D51" s="6" t="s">
        <v>105</v>
      </c>
      <c r="E51" s="7" t="s">
        <v>119</v>
      </c>
      <c r="F51" s="16">
        <v>157</v>
      </c>
      <c r="G51" s="16">
        <f t="shared" si="0"/>
        <v>65.14522821576763</v>
      </c>
    </row>
    <row r="52" spans="1:7" ht="16.5" customHeight="1">
      <c r="A52" s="5"/>
      <c r="B52" s="5"/>
      <c r="C52" s="5" t="s">
        <v>107</v>
      </c>
      <c r="D52" s="6" t="s">
        <v>108</v>
      </c>
      <c r="E52" s="7" t="s">
        <v>120</v>
      </c>
      <c r="F52" s="16">
        <v>87990.12</v>
      </c>
      <c r="G52" s="16">
        <f t="shared" si="0"/>
        <v>52.50007159904535</v>
      </c>
    </row>
    <row r="53" spans="1:7" ht="16.5" customHeight="1">
      <c r="A53" s="5"/>
      <c r="B53" s="5"/>
      <c r="C53" s="5" t="s">
        <v>121</v>
      </c>
      <c r="D53" s="6" t="s">
        <v>122</v>
      </c>
      <c r="E53" s="7" t="s">
        <v>123</v>
      </c>
      <c r="F53" s="16">
        <v>19376.09</v>
      </c>
      <c r="G53" s="16">
        <f t="shared" si="0"/>
        <v>161.46741666666668</v>
      </c>
    </row>
    <row r="54" spans="1:7" ht="16.5" customHeight="1">
      <c r="A54" s="5"/>
      <c r="B54" s="5"/>
      <c r="C54" s="5" t="s">
        <v>110</v>
      </c>
      <c r="D54" s="6" t="s">
        <v>111</v>
      </c>
      <c r="E54" s="7" t="s">
        <v>124</v>
      </c>
      <c r="F54" s="16">
        <v>285344.02</v>
      </c>
      <c r="G54" s="16">
        <f t="shared" si="0"/>
        <v>109.7477</v>
      </c>
    </row>
    <row r="55" spans="1:7" ht="16.5" customHeight="1">
      <c r="A55" s="5"/>
      <c r="B55" s="5"/>
      <c r="C55" s="5" t="s">
        <v>125</v>
      </c>
      <c r="D55" s="6" t="s">
        <v>126</v>
      </c>
      <c r="E55" s="7" t="s">
        <v>127</v>
      </c>
      <c r="F55" s="16">
        <v>4544.5</v>
      </c>
      <c r="G55" s="16">
        <f t="shared" si="0"/>
        <v>151.48333333333332</v>
      </c>
    </row>
    <row r="56" spans="1:7" ht="25.5" customHeight="1">
      <c r="A56" s="5"/>
      <c r="B56" s="5"/>
      <c r="C56" s="5" t="s">
        <v>92</v>
      </c>
      <c r="D56" s="6" t="s">
        <v>93</v>
      </c>
      <c r="E56" s="7" t="s">
        <v>128</v>
      </c>
      <c r="F56" s="16">
        <v>4270.29</v>
      </c>
      <c r="G56" s="16">
        <f t="shared" si="0"/>
        <v>106.75725</v>
      </c>
    </row>
    <row r="57" spans="1:7" ht="27" customHeight="1">
      <c r="A57" s="4"/>
      <c r="B57" s="38" t="s">
        <v>129</v>
      </c>
      <c r="C57" s="39"/>
      <c r="D57" s="40" t="s">
        <v>130</v>
      </c>
      <c r="E57" s="41" t="s">
        <v>131</v>
      </c>
      <c r="F57" s="42">
        <f>SUM(F58:F61)</f>
        <v>322452.33999999997</v>
      </c>
      <c r="G57" s="42">
        <f t="shared" si="0"/>
        <v>99.17033369214208</v>
      </c>
    </row>
    <row r="58" spans="1:7" ht="16.5" customHeight="1">
      <c r="A58" s="5"/>
      <c r="B58" s="5"/>
      <c r="C58" s="5" t="s">
        <v>132</v>
      </c>
      <c r="D58" s="6" t="s">
        <v>133</v>
      </c>
      <c r="E58" s="7" t="s">
        <v>134</v>
      </c>
      <c r="F58" s="16">
        <v>17653</v>
      </c>
      <c r="G58" s="16">
        <f t="shared" si="0"/>
        <v>98.07222222222222</v>
      </c>
    </row>
    <row r="59" spans="1:7" ht="16.5" customHeight="1">
      <c r="A59" s="5"/>
      <c r="B59" s="5"/>
      <c r="C59" s="5" t="s">
        <v>135</v>
      </c>
      <c r="D59" s="6" t="s">
        <v>136</v>
      </c>
      <c r="E59" s="7" t="s">
        <v>137</v>
      </c>
      <c r="F59" s="16">
        <v>86456.65</v>
      </c>
      <c r="G59" s="16">
        <f t="shared" si="0"/>
        <v>96.06294444444444</v>
      </c>
    </row>
    <row r="60" spans="1:7" ht="27.75" customHeight="1">
      <c r="A60" s="5"/>
      <c r="B60" s="5"/>
      <c r="C60" s="5" t="s">
        <v>138</v>
      </c>
      <c r="D60" s="6" t="s">
        <v>139</v>
      </c>
      <c r="E60" s="7" t="s">
        <v>140</v>
      </c>
      <c r="F60" s="16">
        <v>218256.65</v>
      </c>
      <c r="G60" s="16">
        <f t="shared" si="0"/>
        <v>100.57910138248847</v>
      </c>
    </row>
    <row r="61" spans="1:7" ht="16.5" customHeight="1">
      <c r="A61" s="5"/>
      <c r="B61" s="5"/>
      <c r="C61" s="5" t="s">
        <v>51</v>
      </c>
      <c r="D61" s="6" t="s">
        <v>52</v>
      </c>
      <c r="E61" s="7" t="s">
        <v>141</v>
      </c>
      <c r="F61" s="16">
        <v>86.04</v>
      </c>
      <c r="G61" s="16">
        <f t="shared" si="0"/>
        <v>57.36</v>
      </c>
    </row>
    <row r="62" spans="1:7" ht="16.5" customHeight="1">
      <c r="A62" s="4"/>
      <c r="B62" s="38" t="s">
        <v>142</v>
      </c>
      <c r="C62" s="39"/>
      <c r="D62" s="40" t="s">
        <v>143</v>
      </c>
      <c r="E62" s="41" t="s">
        <v>144</v>
      </c>
      <c r="F62" s="42">
        <f>SUM(F63:F64)</f>
        <v>3892705.96</v>
      </c>
      <c r="G62" s="42">
        <f t="shared" si="0"/>
        <v>46.60535191494461</v>
      </c>
    </row>
    <row r="63" spans="1:7" ht="16.5" customHeight="1">
      <c r="A63" s="5"/>
      <c r="B63" s="5"/>
      <c r="C63" s="5" t="s">
        <v>145</v>
      </c>
      <c r="D63" s="6" t="s">
        <v>87</v>
      </c>
      <c r="E63" s="7" t="s">
        <v>146</v>
      </c>
      <c r="F63" s="16">
        <v>3807254</v>
      </c>
      <c r="G63" s="16">
        <f t="shared" si="0"/>
        <v>46.302949460424806</v>
      </c>
    </row>
    <row r="64" spans="1:7" ht="16.5" customHeight="1">
      <c r="A64" s="5"/>
      <c r="B64" s="5"/>
      <c r="C64" s="5" t="s">
        <v>147</v>
      </c>
      <c r="D64" s="6" t="s">
        <v>148</v>
      </c>
      <c r="E64" s="7" t="s">
        <v>149</v>
      </c>
      <c r="F64" s="16">
        <v>85451.96</v>
      </c>
      <c r="G64" s="16">
        <f t="shared" si="0"/>
        <v>65.73227692307692</v>
      </c>
    </row>
    <row r="65" spans="1:9" ht="16.5" customHeight="1">
      <c r="A65" s="33" t="s">
        <v>150</v>
      </c>
      <c r="B65" s="33"/>
      <c r="C65" s="33"/>
      <c r="D65" s="34" t="s">
        <v>151</v>
      </c>
      <c r="E65" s="35" t="s">
        <v>152</v>
      </c>
      <c r="F65" s="36">
        <f>F66+F68+F70</f>
        <v>5969377.48</v>
      </c>
      <c r="G65" s="36">
        <f t="shared" si="0"/>
        <v>61.00726736714129</v>
      </c>
      <c r="I65" s="9"/>
    </row>
    <row r="66" spans="1:7" ht="27" customHeight="1">
      <c r="A66" s="4"/>
      <c r="B66" s="38" t="s">
        <v>153</v>
      </c>
      <c r="C66" s="39"/>
      <c r="D66" s="40" t="s">
        <v>154</v>
      </c>
      <c r="E66" s="41" t="s">
        <v>155</v>
      </c>
      <c r="F66" s="42">
        <f>F67</f>
        <v>5733088</v>
      </c>
      <c r="G66" s="42">
        <f t="shared" si="0"/>
        <v>61.53846153846154</v>
      </c>
    </row>
    <row r="67" spans="1:7" ht="16.5" customHeight="1">
      <c r="A67" s="5"/>
      <c r="B67" s="5"/>
      <c r="C67" s="5" t="s">
        <v>156</v>
      </c>
      <c r="D67" s="6" t="s">
        <v>157</v>
      </c>
      <c r="E67" s="7" t="s">
        <v>155</v>
      </c>
      <c r="F67" s="16">
        <v>5733088</v>
      </c>
      <c r="G67" s="16">
        <f t="shared" si="0"/>
        <v>61.53846153846154</v>
      </c>
    </row>
    <row r="68" spans="1:7" ht="16.5" customHeight="1">
      <c r="A68" s="4"/>
      <c r="B68" s="38" t="s">
        <v>158</v>
      </c>
      <c r="C68" s="39"/>
      <c r="D68" s="40" t="s">
        <v>159</v>
      </c>
      <c r="E68" s="41" t="s">
        <v>160</v>
      </c>
      <c r="F68" s="42">
        <f>F69</f>
        <v>196998</v>
      </c>
      <c r="G68" s="42">
        <f t="shared" si="0"/>
        <v>50.00063453226089</v>
      </c>
    </row>
    <row r="69" spans="1:7" ht="16.5" customHeight="1">
      <c r="A69" s="5"/>
      <c r="B69" s="5"/>
      <c r="C69" s="5" t="s">
        <v>156</v>
      </c>
      <c r="D69" s="6" t="s">
        <v>157</v>
      </c>
      <c r="E69" s="7" t="s">
        <v>160</v>
      </c>
      <c r="F69" s="16">
        <v>196998</v>
      </c>
      <c r="G69" s="16">
        <f aca="true" t="shared" si="1" ref="G69:G132">F69*100/E69</f>
        <v>50.00063453226089</v>
      </c>
    </row>
    <row r="70" spans="1:7" ht="16.5" customHeight="1">
      <c r="A70" s="4"/>
      <c r="B70" s="38" t="s">
        <v>161</v>
      </c>
      <c r="C70" s="39"/>
      <c r="D70" s="40" t="s">
        <v>162</v>
      </c>
      <c r="E70" s="41" t="s">
        <v>163</v>
      </c>
      <c r="F70" s="42">
        <f>SUM(F71:F76)</f>
        <v>39291.48</v>
      </c>
      <c r="G70" s="42">
        <f t="shared" si="1"/>
        <v>52.78275120902741</v>
      </c>
    </row>
    <row r="71" spans="1:7" ht="16.5" customHeight="1">
      <c r="A71" s="5"/>
      <c r="B71" s="5"/>
      <c r="C71" s="5" t="s">
        <v>125</v>
      </c>
      <c r="D71" s="6" t="s">
        <v>126</v>
      </c>
      <c r="E71" s="7" t="s">
        <v>164</v>
      </c>
      <c r="F71" s="16">
        <v>20530</v>
      </c>
      <c r="G71" s="16">
        <f t="shared" si="1"/>
        <v>127.51552795031056</v>
      </c>
    </row>
    <row r="72" spans="1:7" ht="16.5" customHeight="1">
      <c r="A72" s="5"/>
      <c r="B72" s="5"/>
      <c r="C72" s="5" t="s">
        <v>51</v>
      </c>
      <c r="D72" s="6" t="s">
        <v>52</v>
      </c>
      <c r="E72" s="7" t="s">
        <v>165</v>
      </c>
      <c r="F72" s="16">
        <v>10257.01</v>
      </c>
      <c r="G72" s="16">
        <f t="shared" si="1"/>
        <v>68.38006666666666</v>
      </c>
    </row>
    <row r="73" spans="1:7" ht="16.5" customHeight="1">
      <c r="A73" s="5"/>
      <c r="B73" s="5"/>
      <c r="C73" s="5" t="s">
        <v>166</v>
      </c>
      <c r="D73" s="6" t="s">
        <v>167</v>
      </c>
      <c r="E73" s="7" t="s">
        <v>168</v>
      </c>
      <c r="F73" s="16">
        <v>4564.33</v>
      </c>
      <c r="G73" s="16">
        <f t="shared" si="1"/>
        <v>103.73477272727273</v>
      </c>
    </row>
    <row r="74" spans="1:7" ht="37.5" customHeight="1">
      <c r="A74" s="5"/>
      <c r="B74" s="5"/>
      <c r="C74" s="5" t="s">
        <v>169</v>
      </c>
      <c r="D74" s="6" t="s">
        <v>170</v>
      </c>
      <c r="E74" s="7" t="s">
        <v>171</v>
      </c>
      <c r="F74" s="16">
        <v>0</v>
      </c>
      <c r="G74" s="16">
        <f t="shared" si="1"/>
        <v>0</v>
      </c>
    </row>
    <row r="75" spans="1:7" ht="27.75" customHeight="1">
      <c r="A75" s="5"/>
      <c r="B75" s="5"/>
      <c r="C75" s="5" t="s">
        <v>172</v>
      </c>
      <c r="D75" s="6" t="s">
        <v>173</v>
      </c>
      <c r="E75" s="7" t="s">
        <v>174</v>
      </c>
      <c r="F75" s="16">
        <v>3940.14</v>
      </c>
      <c r="G75" s="16">
        <f t="shared" si="1"/>
        <v>100.00355329949238</v>
      </c>
    </row>
    <row r="76" spans="1:7" ht="39.75" customHeight="1">
      <c r="A76" s="5"/>
      <c r="B76" s="5"/>
      <c r="C76" s="5" t="s">
        <v>175</v>
      </c>
      <c r="D76" s="6" t="s">
        <v>176</v>
      </c>
      <c r="E76" s="7" t="s">
        <v>177</v>
      </c>
      <c r="F76" s="16">
        <v>0</v>
      </c>
      <c r="G76" s="16">
        <f t="shared" si="1"/>
        <v>0</v>
      </c>
    </row>
    <row r="77" spans="1:9" ht="16.5" customHeight="1">
      <c r="A77" s="33" t="s">
        <v>178</v>
      </c>
      <c r="B77" s="33"/>
      <c r="C77" s="33"/>
      <c r="D77" s="34" t="s">
        <v>179</v>
      </c>
      <c r="E77" s="35" t="s">
        <v>180</v>
      </c>
      <c r="F77" s="36">
        <f>F78+F81+F83</f>
        <v>396491.26</v>
      </c>
      <c r="G77" s="36">
        <f t="shared" si="1"/>
        <v>49.01483086729112</v>
      </c>
      <c r="I77" s="9"/>
    </row>
    <row r="78" spans="1:7" ht="16.5" customHeight="1">
      <c r="A78" s="4"/>
      <c r="B78" s="38" t="s">
        <v>181</v>
      </c>
      <c r="C78" s="39"/>
      <c r="D78" s="40" t="s">
        <v>182</v>
      </c>
      <c r="E78" s="41" t="s">
        <v>183</v>
      </c>
      <c r="F78" s="42">
        <f>SUM(F79:F80)</f>
        <v>6115.32</v>
      </c>
      <c r="G78" s="42">
        <f t="shared" si="1"/>
        <v>79.82404385850411</v>
      </c>
    </row>
    <row r="79" spans="1:7" ht="16.5" customHeight="1">
      <c r="A79" s="5"/>
      <c r="B79" s="5"/>
      <c r="C79" s="5" t="s">
        <v>51</v>
      </c>
      <c r="D79" s="6" t="s">
        <v>52</v>
      </c>
      <c r="E79" s="7" t="s">
        <v>184</v>
      </c>
      <c r="F79" s="16">
        <v>985.12</v>
      </c>
      <c r="G79" s="16">
        <f t="shared" si="1"/>
        <v>49.256</v>
      </c>
    </row>
    <row r="80" spans="1:7" ht="16.5" customHeight="1">
      <c r="A80" s="5"/>
      <c r="B80" s="5"/>
      <c r="C80" s="5" t="s">
        <v>166</v>
      </c>
      <c r="D80" s="6" t="s">
        <v>167</v>
      </c>
      <c r="E80" s="7" t="s">
        <v>185</v>
      </c>
      <c r="F80" s="16">
        <v>5130.2</v>
      </c>
      <c r="G80" s="16">
        <f t="shared" si="1"/>
        <v>90.6235647412118</v>
      </c>
    </row>
    <row r="81" spans="1:7" ht="16.5" customHeight="1">
      <c r="A81" s="4"/>
      <c r="B81" s="38" t="s">
        <v>186</v>
      </c>
      <c r="C81" s="39"/>
      <c r="D81" s="40" t="s">
        <v>187</v>
      </c>
      <c r="E81" s="41" t="s">
        <v>165</v>
      </c>
      <c r="F81" s="42">
        <f>SUM(F82)</f>
        <v>6860.4</v>
      </c>
      <c r="G81" s="42">
        <f t="shared" si="1"/>
        <v>45.736</v>
      </c>
    </row>
    <row r="82" spans="1:7" ht="36" customHeight="1">
      <c r="A82" s="5"/>
      <c r="B82" s="5"/>
      <c r="C82" s="5" t="s">
        <v>25</v>
      </c>
      <c r="D82" s="6" t="s">
        <v>26</v>
      </c>
      <c r="E82" s="7" t="s">
        <v>165</v>
      </c>
      <c r="F82" s="16">
        <v>6860.4</v>
      </c>
      <c r="G82" s="16">
        <f t="shared" si="1"/>
        <v>45.736</v>
      </c>
    </row>
    <row r="83" spans="1:7" ht="16.5" customHeight="1">
      <c r="A83" s="4"/>
      <c r="B83" s="38" t="s">
        <v>188</v>
      </c>
      <c r="C83" s="39"/>
      <c r="D83" s="40" t="s">
        <v>189</v>
      </c>
      <c r="E83" s="41" t="s">
        <v>190</v>
      </c>
      <c r="F83" s="42">
        <f>SUM(F84:F88)</f>
        <v>383515.54000000004</v>
      </c>
      <c r="G83" s="42">
        <f t="shared" si="1"/>
        <v>48.77719075115102</v>
      </c>
    </row>
    <row r="84" spans="1:7" ht="16.5" customHeight="1">
      <c r="A84" s="5"/>
      <c r="B84" s="5"/>
      <c r="C84" s="5" t="s">
        <v>191</v>
      </c>
      <c r="D84" s="6" t="s">
        <v>192</v>
      </c>
      <c r="E84" s="7" t="s">
        <v>193</v>
      </c>
      <c r="F84" s="16">
        <v>49368.54</v>
      </c>
      <c r="G84" s="16">
        <f t="shared" si="1"/>
        <v>46.13882242990654</v>
      </c>
    </row>
    <row r="85" spans="1:7" ht="16.5" customHeight="1">
      <c r="A85" s="5"/>
      <c r="B85" s="5"/>
      <c r="C85" s="5" t="s">
        <v>125</v>
      </c>
      <c r="D85" s="6" t="s">
        <v>126</v>
      </c>
      <c r="E85" s="7" t="s">
        <v>113</v>
      </c>
      <c r="F85" s="16">
        <v>46.4</v>
      </c>
      <c r="G85" s="16">
        <f t="shared" si="1"/>
        <v>15.466666666666667</v>
      </c>
    </row>
    <row r="86" spans="1:7" ht="16.5" customHeight="1">
      <c r="A86" s="5"/>
      <c r="B86" s="5"/>
      <c r="C86" s="5" t="s">
        <v>51</v>
      </c>
      <c r="D86" s="6" t="s">
        <v>52</v>
      </c>
      <c r="E86" s="7" t="s">
        <v>194</v>
      </c>
      <c r="F86" s="16">
        <v>157.95</v>
      </c>
      <c r="G86" s="16">
        <f t="shared" si="1"/>
        <v>38.52439024390243</v>
      </c>
    </row>
    <row r="87" spans="1:7" ht="37.5" customHeight="1">
      <c r="A87" s="5"/>
      <c r="B87" s="5"/>
      <c r="C87" s="5" t="s">
        <v>169</v>
      </c>
      <c r="D87" s="6" t="s">
        <v>170</v>
      </c>
      <c r="E87" s="7" t="s">
        <v>195</v>
      </c>
      <c r="F87" s="16">
        <v>284276</v>
      </c>
      <c r="G87" s="16">
        <f t="shared" si="1"/>
        <v>50.00017588602586</v>
      </c>
    </row>
    <row r="88" spans="1:7" ht="39" customHeight="1">
      <c r="A88" s="5"/>
      <c r="B88" s="5"/>
      <c r="C88" s="5" t="s">
        <v>25</v>
      </c>
      <c r="D88" s="6" t="s">
        <v>26</v>
      </c>
      <c r="E88" s="7" t="s">
        <v>196</v>
      </c>
      <c r="F88" s="16">
        <v>49666.65</v>
      </c>
      <c r="G88" s="16">
        <f t="shared" si="1"/>
        <v>45.1515</v>
      </c>
    </row>
    <row r="89" spans="1:10" ht="16.5" customHeight="1">
      <c r="A89" s="33" t="s">
        <v>197</v>
      </c>
      <c r="B89" s="33"/>
      <c r="C89" s="33"/>
      <c r="D89" s="34" t="s">
        <v>198</v>
      </c>
      <c r="E89" s="35" t="s">
        <v>199</v>
      </c>
      <c r="F89" s="36">
        <f>F90</f>
        <v>0</v>
      </c>
      <c r="G89" s="36">
        <f t="shared" si="1"/>
        <v>0</v>
      </c>
      <c r="J89" s="9"/>
    </row>
    <row r="90" spans="1:7" ht="16.5" customHeight="1">
      <c r="A90" s="4"/>
      <c r="B90" s="38" t="s">
        <v>200</v>
      </c>
      <c r="C90" s="39"/>
      <c r="D90" s="40" t="s">
        <v>11</v>
      </c>
      <c r="E90" s="41" t="s">
        <v>199</v>
      </c>
      <c r="F90" s="42">
        <f>F91</f>
        <v>0</v>
      </c>
      <c r="G90" s="42">
        <f t="shared" si="1"/>
        <v>0</v>
      </c>
    </row>
    <row r="91" spans="1:7" ht="48.75" customHeight="1">
      <c r="A91" s="5"/>
      <c r="B91" s="5"/>
      <c r="C91" s="5" t="s">
        <v>16</v>
      </c>
      <c r="D91" s="6" t="s">
        <v>17</v>
      </c>
      <c r="E91" s="7" t="s">
        <v>199</v>
      </c>
      <c r="F91" s="16">
        <v>0</v>
      </c>
      <c r="G91" s="16">
        <f t="shared" si="1"/>
        <v>0</v>
      </c>
    </row>
    <row r="92" spans="1:7" ht="16.5" customHeight="1">
      <c r="A92" s="33" t="s">
        <v>201</v>
      </c>
      <c r="B92" s="33"/>
      <c r="C92" s="33"/>
      <c r="D92" s="34" t="s">
        <v>202</v>
      </c>
      <c r="E92" s="35" t="s">
        <v>203</v>
      </c>
      <c r="F92" s="36">
        <f>F93+F95+F97+F101+F105+F107+F109+F111+F115+F117</f>
        <v>2508836.96</v>
      </c>
      <c r="G92" s="36">
        <f t="shared" si="1"/>
        <v>62.91932435953671</v>
      </c>
    </row>
    <row r="93" spans="1:7" ht="16.5" customHeight="1">
      <c r="A93" s="4"/>
      <c r="B93" s="38" t="s">
        <v>204</v>
      </c>
      <c r="C93" s="39"/>
      <c r="D93" s="40" t="s">
        <v>205</v>
      </c>
      <c r="E93" s="41" t="s">
        <v>206</v>
      </c>
      <c r="F93" s="42">
        <f>F94</f>
        <v>45720</v>
      </c>
      <c r="G93" s="42">
        <f t="shared" si="1"/>
        <v>50</v>
      </c>
    </row>
    <row r="94" spans="1:7" ht="45.75" customHeight="1">
      <c r="A94" s="5"/>
      <c r="B94" s="5"/>
      <c r="C94" s="5" t="s">
        <v>16</v>
      </c>
      <c r="D94" s="6" t="s">
        <v>17</v>
      </c>
      <c r="E94" s="7" t="s">
        <v>206</v>
      </c>
      <c r="F94" s="16">
        <v>45720</v>
      </c>
      <c r="G94" s="16">
        <f t="shared" si="1"/>
        <v>50</v>
      </c>
    </row>
    <row r="95" spans="1:7" ht="16.5" customHeight="1">
      <c r="A95" s="4"/>
      <c r="B95" s="38" t="s">
        <v>207</v>
      </c>
      <c r="C95" s="39"/>
      <c r="D95" s="40" t="s">
        <v>208</v>
      </c>
      <c r="E95" s="41" t="s">
        <v>209</v>
      </c>
      <c r="F95" s="42">
        <f>F96</f>
        <v>1544622</v>
      </c>
      <c r="G95" s="42">
        <f t="shared" si="1"/>
        <v>64.21965253031223</v>
      </c>
    </row>
    <row r="96" spans="1:7" ht="64.5" customHeight="1">
      <c r="A96" s="5"/>
      <c r="B96" s="5"/>
      <c r="C96" s="5" t="s">
        <v>210</v>
      </c>
      <c r="D96" s="6" t="s">
        <v>211</v>
      </c>
      <c r="E96" s="7" t="s">
        <v>209</v>
      </c>
      <c r="F96" s="16">
        <v>1544622</v>
      </c>
      <c r="G96" s="16">
        <f t="shared" si="1"/>
        <v>64.21965253031223</v>
      </c>
    </row>
    <row r="97" spans="1:7" ht="36" customHeight="1">
      <c r="A97" s="4"/>
      <c r="B97" s="38" t="s">
        <v>212</v>
      </c>
      <c r="C97" s="39"/>
      <c r="D97" s="40" t="s">
        <v>213</v>
      </c>
      <c r="E97" s="41" t="s">
        <v>214</v>
      </c>
      <c r="F97" s="42">
        <f>SUM(F98:F100)</f>
        <v>739713.13</v>
      </c>
      <c r="G97" s="42">
        <f t="shared" si="1"/>
        <v>58.019446405321034</v>
      </c>
    </row>
    <row r="98" spans="1:7" ht="21" customHeight="1">
      <c r="A98" s="4"/>
      <c r="B98" s="26"/>
      <c r="C98" s="5" t="s">
        <v>125</v>
      </c>
      <c r="D98" s="6" t="s">
        <v>126</v>
      </c>
      <c r="E98" s="27"/>
      <c r="F98" s="16">
        <v>11.6</v>
      </c>
      <c r="G98" s="16"/>
    </row>
    <row r="99" spans="1:7" ht="46.5" customHeight="1">
      <c r="A99" s="5"/>
      <c r="B99" s="5"/>
      <c r="C99" s="5" t="s">
        <v>16</v>
      </c>
      <c r="D99" s="6" t="s">
        <v>17</v>
      </c>
      <c r="E99" s="7" t="s">
        <v>215</v>
      </c>
      <c r="F99" s="16">
        <v>738000</v>
      </c>
      <c r="G99" s="16">
        <f t="shared" si="1"/>
        <v>58.18170350982309</v>
      </c>
    </row>
    <row r="100" spans="1:7" ht="37.5" customHeight="1">
      <c r="A100" s="5"/>
      <c r="B100" s="5"/>
      <c r="C100" s="5" t="s">
        <v>216</v>
      </c>
      <c r="D100" s="6" t="s">
        <v>217</v>
      </c>
      <c r="E100" s="7" t="s">
        <v>218</v>
      </c>
      <c r="F100" s="16">
        <v>1701.53</v>
      </c>
      <c r="G100" s="16">
        <f t="shared" si="1"/>
        <v>26.177384615384614</v>
      </c>
    </row>
    <row r="101" spans="1:7" ht="50.25" customHeight="1">
      <c r="A101" s="4"/>
      <c r="B101" s="38" t="s">
        <v>219</v>
      </c>
      <c r="C101" s="39"/>
      <c r="D101" s="40" t="s">
        <v>220</v>
      </c>
      <c r="E101" s="41" t="s">
        <v>221</v>
      </c>
      <c r="F101" s="42">
        <f>SUM(F102:F104)</f>
        <v>6469.5</v>
      </c>
      <c r="G101" s="42">
        <f t="shared" si="1"/>
        <v>61.096420814052316</v>
      </c>
    </row>
    <row r="102" spans="1:7" ht="21" customHeight="1">
      <c r="A102" s="4"/>
      <c r="B102" s="26"/>
      <c r="C102" s="5" t="s">
        <v>166</v>
      </c>
      <c r="D102" s="6" t="s">
        <v>167</v>
      </c>
      <c r="E102" s="27" t="s">
        <v>29</v>
      </c>
      <c r="F102" s="16">
        <v>3.5</v>
      </c>
      <c r="G102" s="16"/>
    </row>
    <row r="103" spans="1:7" ht="48.75" customHeight="1">
      <c r="A103" s="5"/>
      <c r="B103" s="5"/>
      <c r="C103" s="5" t="s">
        <v>16</v>
      </c>
      <c r="D103" s="6" t="s">
        <v>17</v>
      </c>
      <c r="E103" s="7" t="s">
        <v>222</v>
      </c>
      <c r="F103" s="16">
        <v>2943</v>
      </c>
      <c r="G103" s="16">
        <f t="shared" si="1"/>
        <v>43.36870026525199</v>
      </c>
    </row>
    <row r="104" spans="1:7" ht="36.75" customHeight="1">
      <c r="A104" s="5"/>
      <c r="B104" s="5"/>
      <c r="C104" s="5" t="s">
        <v>169</v>
      </c>
      <c r="D104" s="6" t="s">
        <v>170</v>
      </c>
      <c r="E104" s="7" t="s">
        <v>223</v>
      </c>
      <c r="F104" s="16">
        <v>3523</v>
      </c>
      <c r="G104" s="16">
        <f t="shared" si="1"/>
        <v>92.63739153300027</v>
      </c>
    </row>
    <row r="105" spans="1:7" ht="24.75" customHeight="1">
      <c r="A105" s="4"/>
      <c r="B105" s="38" t="s">
        <v>224</v>
      </c>
      <c r="C105" s="39"/>
      <c r="D105" s="40" t="s">
        <v>225</v>
      </c>
      <c r="E105" s="41" t="s">
        <v>226</v>
      </c>
      <c r="F105" s="42">
        <f>F106</f>
        <v>81787</v>
      </c>
      <c r="G105" s="42">
        <f t="shared" si="1"/>
        <v>100</v>
      </c>
    </row>
    <row r="106" spans="1:7" ht="35.25" customHeight="1">
      <c r="A106" s="5"/>
      <c r="B106" s="5"/>
      <c r="C106" s="5" t="s">
        <v>169</v>
      </c>
      <c r="D106" s="6" t="s">
        <v>170</v>
      </c>
      <c r="E106" s="7" t="s">
        <v>226</v>
      </c>
      <c r="F106" s="16">
        <v>81787</v>
      </c>
      <c r="G106" s="16">
        <f t="shared" si="1"/>
        <v>100</v>
      </c>
    </row>
    <row r="107" spans="1:7" ht="16.5" customHeight="1">
      <c r="A107" s="4"/>
      <c r="B107" s="38" t="s">
        <v>227</v>
      </c>
      <c r="C107" s="39"/>
      <c r="D107" s="40" t="s">
        <v>228</v>
      </c>
      <c r="E107" s="41" t="s">
        <v>229</v>
      </c>
      <c r="F107" s="42">
        <f>F108</f>
        <v>234</v>
      </c>
      <c r="G107" s="42">
        <f t="shared" si="1"/>
        <v>67.24137931034483</v>
      </c>
    </row>
    <row r="108" spans="1:7" ht="49.5" customHeight="1">
      <c r="A108" s="5"/>
      <c r="B108" s="5"/>
      <c r="C108" s="5" t="s">
        <v>16</v>
      </c>
      <c r="D108" s="6" t="s">
        <v>17</v>
      </c>
      <c r="E108" s="7" t="s">
        <v>229</v>
      </c>
      <c r="F108" s="16">
        <v>234</v>
      </c>
      <c r="G108" s="16">
        <f t="shared" si="1"/>
        <v>67.24137931034483</v>
      </c>
    </row>
    <row r="109" spans="1:7" ht="16.5" customHeight="1">
      <c r="A109" s="4"/>
      <c r="B109" s="38" t="s">
        <v>230</v>
      </c>
      <c r="C109" s="39"/>
      <c r="D109" s="40" t="s">
        <v>231</v>
      </c>
      <c r="E109" s="41" t="s">
        <v>232</v>
      </c>
      <c r="F109" s="42">
        <f>F110</f>
        <v>45455</v>
      </c>
      <c r="G109" s="42">
        <f t="shared" si="1"/>
        <v>88.23643598951762</v>
      </c>
    </row>
    <row r="110" spans="1:7" ht="36" customHeight="1">
      <c r="A110" s="5"/>
      <c r="B110" s="5"/>
      <c r="C110" s="5" t="s">
        <v>169</v>
      </c>
      <c r="D110" s="6" t="s">
        <v>170</v>
      </c>
      <c r="E110" s="7" t="s">
        <v>232</v>
      </c>
      <c r="F110" s="16">
        <v>45455</v>
      </c>
      <c r="G110" s="16">
        <f t="shared" si="1"/>
        <v>88.23643598951762</v>
      </c>
    </row>
    <row r="111" spans="1:7" ht="16.5" customHeight="1">
      <c r="A111" s="4"/>
      <c r="B111" s="38" t="s">
        <v>233</v>
      </c>
      <c r="C111" s="39"/>
      <c r="D111" s="40" t="s">
        <v>234</v>
      </c>
      <c r="E111" s="41" t="s">
        <v>235</v>
      </c>
      <c r="F111" s="42">
        <f>SUM(F112:F114)</f>
        <v>20010.33</v>
      </c>
      <c r="G111" s="42">
        <f t="shared" si="1"/>
        <v>55.11728412064455</v>
      </c>
    </row>
    <row r="112" spans="1:7" ht="16.5" customHeight="1">
      <c r="A112" s="5"/>
      <c r="B112" s="5"/>
      <c r="C112" s="5" t="s">
        <v>51</v>
      </c>
      <c r="D112" s="6" t="s">
        <v>52</v>
      </c>
      <c r="E112" s="7" t="s">
        <v>236</v>
      </c>
      <c r="F112" s="16">
        <v>843.33</v>
      </c>
      <c r="G112" s="16">
        <f t="shared" si="1"/>
        <v>120.47571428571429</v>
      </c>
    </row>
    <row r="113" spans="1:7" ht="16.5" customHeight="1">
      <c r="A113" s="5"/>
      <c r="B113" s="5"/>
      <c r="C113" s="5" t="s">
        <v>166</v>
      </c>
      <c r="D113" s="6" t="s">
        <v>167</v>
      </c>
      <c r="E113" s="7" t="s">
        <v>237</v>
      </c>
      <c r="F113" s="16">
        <v>50</v>
      </c>
      <c r="G113" s="16">
        <f t="shared" si="1"/>
        <v>55.55555555555556</v>
      </c>
    </row>
    <row r="114" spans="1:7" ht="36.75" customHeight="1">
      <c r="A114" s="5"/>
      <c r="B114" s="5"/>
      <c r="C114" s="5" t="s">
        <v>169</v>
      </c>
      <c r="D114" s="6" t="s">
        <v>170</v>
      </c>
      <c r="E114" s="7" t="s">
        <v>238</v>
      </c>
      <c r="F114" s="16">
        <v>19117</v>
      </c>
      <c r="G114" s="16">
        <f t="shared" si="1"/>
        <v>53.827960016894274</v>
      </c>
    </row>
    <row r="115" spans="1:7" ht="16.5" customHeight="1">
      <c r="A115" s="4"/>
      <c r="B115" s="38" t="s">
        <v>239</v>
      </c>
      <c r="C115" s="39"/>
      <c r="D115" s="40" t="s">
        <v>240</v>
      </c>
      <c r="E115" s="41" t="s">
        <v>241</v>
      </c>
      <c r="F115" s="42">
        <f>F116</f>
        <v>4320</v>
      </c>
      <c r="G115" s="42">
        <f t="shared" si="1"/>
        <v>69.23076923076923</v>
      </c>
    </row>
    <row r="116" spans="1:7" ht="45.75" customHeight="1">
      <c r="A116" s="5"/>
      <c r="B116" s="5"/>
      <c r="C116" s="5" t="s">
        <v>16</v>
      </c>
      <c r="D116" s="6" t="s">
        <v>17</v>
      </c>
      <c r="E116" s="7" t="s">
        <v>241</v>
      </c>
      <c r="F116" s="16">
        <v>4320</v>
      </c>
      <c r="G116" s="16">
        <f t="shared" si="1"/>
        <v>69.23076923076923</v>
      </c>
    </row>
    <row r="117" spans="1:7" ht="16.5" customHeight="1">
      <c r="A117" s="4"/>
      <c r="B117" s="38" t="s">
        <v>242</v>
      </c>
      <c r="C117" s="39"/>
      <c r="D117" s="40" t="s">
        <v>11</v>
      </c>
      <c r="E117" s="41" t="s">
        <v>243</v>
      </c>
      <c r="F117" s="42">
        <f>SUM(F118:F119)</f>
        <v>20506</v>
      </c>
      <c r="G117" s="42">
        <f t="shared" si="1"/>
        <v>70.69571812728401</v>
      </c>
    </row>
    <row r="118" spans="1:7" ht="45.75" customHeight="1">
      <c r="A118" s="5"/>
      <c r="B118" s="5"/>
      <c r="C118" s="5" t="s">
        <v>16</v>
      </c>
      <c r="D118" s="6" t="s">
        <v>17</v>
      </c>
      <c r="E118" s="7" t="s">
        <v>244</v>
      </c>
      <c r="F118" s="16">
        <v>306</v>
      </c>
      <c r="G118" s="16">
        <f t="shared" si="1"/>
        <v>100</v>
      </c>
    </row>
    <row r="119" spans="1:7" ht="39.75" customHeight="1">
      <c r="A119" s="5"/>
      <c r="B119" s="5"/>
      <c r="C119" s="5" t="s">
        <v>169</v>
      </c>
      <c r="D119" s="6" t="s">
        <v>170</v>
      </c>
      <c r="E119" s="7" t="s">
        <v>245</v>
      </c>
      <c r="F119" s="16">
        <v>20200</v>
      </c>
      <c r="G119" s="16">
        <f t="shared" si="1"/>
        <v>70.38327526132404</v>
      </c>
    </row>
    <row r="120" spans="1:7" ht="16.5" customHeight="1">
      <c r="A120" s="33" t="s">
        <v>246</v>
      </c>
      <c r="B120" s="33"/>
      <c r="C120" s="33"/>
      <c r="D120" s="34" t="s">
        <v>247</v>
      </c>
      <c r="E120" s="35" t="s">
        <v>248</v>
      </c>
      <c r="F120" s="36">
        <f>F121</f>
        <v>40000</v>
      </c>
      <c r="G120" s="36">
        <f t="shared" si="1"/>
        <v>100</v>
      </c>
    </row>
    <row r="121" spans="1:7" ht="16.5" customHeight="1">
      <c r="A121" s="4"/>
      <c r="B121" s="38" t="s">
        <v>249</v>
      </c>
      <c r="C121" s="39"/>
      <c r="D121" s="40" t="s">
        <v>250</v>
      </c>
      <c r="E121" s="41" t="s">
        <v>248</v>
      </c>
      <c r="F121" s="42">
        <f>F122</f>
        <v>40000</v>
      </c>
      <c r="G121" s="42">
        <f t="shared" si="1"/>
        <v>100</v>
      </c>
    </row>
    <row r="122" spans="1:7" ht="39" customHeight="1">
      <c r="A122" s="5"/>
      <c r="B122" s="5"/>
      <c r="C122" s="5" t="s">
        <v>169</v>
      </c>
      <c r="D122" s="6" t="s">
        <v>170</v>
      </c>
      <c r="E122" s="7" t="s">
        <v>248</v>
      </c>
      <c r="F122" s="16">
        <v>40000</v>
      </c>
      <c r="G122" s="16">
        <f t="shared" si="1"/>
        <v>100</v>
      </c>
    </row>
    <row r="123" spans="1:7" ht="16.5" customHeight="1">
      <c r="A123" s="33" t="s">
        <v>251</v>
      </c>
      <c r="B123" s="33"/>
      <c r="C123" s="33"/>
      <c r="D123" s="34" t="s">
        <v>252</v>
      </c>
      <c r="E123" s="35" t="s">
        <v>253</v>
      </c>
      <c r="F123" s="36">
        <f>F124+F126+F128</f>
        <v>314196.94999999995</v>
      </c>
      <c r="G123" s="36">
        <f t="shared" si="1"/>
        <v>98.51132640423896</v>
      </c>
    </row>
    <row r="124" spans="1:9" ht="16.5" customHeight="1">
      <c r="A124" s="4"/>
      <c r="B124" s="38" t="s">
        <v>254</v>
      </c>
      <c r="C124" s="39"/>
      <c r="D124" s="40" t="s">
        <v>255</v>
      </c>
      <c r="E124" s="41" t="s">
        <v>256</v>
      </c>
      <c r="F124" s="42">
        <f>F125</f>
        <v>268944.66</v>
      </c>
      <c r="G124" s="42">
        <f t="shared" si="1"/>
        <v>99.9998735801</v>
      </c>
      <c r="I124" s="9"/>
    </row>
    <row r="125" spans="1:7" ht="55.5" customHeight="1">
      <c r="A125" s="5"/>
      <c r="B125" s="5"/>
      <c r="C125" s="5" t="s">
        <v>257</v>
      </c>
      <c r="D125" s="6" t="s">
        <v>258</v>
      </c>
      <c r="E125" s="7" t="s">
        <v>256</v>
      </c>
      <c r="F125" s="16">
        <v>268944.66</v>
      </c>
      <c r="G125" s="16">
        <f t="shared" si="1"/>
        <v>99.9998735801</v>
      </c>
    </row>
    <row r="126" spans="1:7" ht="30.75" customHeight="1">
      <c r="A126" s="4"/>
      <c r="B126" s="38" t="s">
        <v>259</v>
      </c>
      <c r="C126" s="39"/>
      <c r="D126" s="40" t="s">
        <v>260</v>
      </c>
      <c r="E126" s="41" t="s">
        <v>261</v>
      </c>
      <c r="F126" s="42">
        <f>F127</f>
        <v>25889.35</v>
      </c>
      <c r="G126" s="42">
        <f t="shared" si="1"/>
        <v>129.44675</v>
      </c>
    </row>
    <row r="127" spans="1:7" ht="16.5" customHeight="1">
      <c r="A127" s="5"/>
      <c r="B127" s="5"/>
      <c r="C127" s="5" t="s">
        <v>125</v>
      </c>
      <c r="D127" s="6" t="s">
        <v>126</v>
      </c>
      <c r="E127" s="7" t="s">
        <v>261</v>
      </c>
      <c r="F127" s="16">
        <v>25889.35</v>
      </c>
      <c r="G127" s="16">
        <f t="shared" si="1"/>
        <v>129.44675</v>
      </c>
    </row>
    <row r="128" spans="1:7" ht="16.5" customHeight="1">
      <c r="A128" s="4"/>
      <c r="B128" s="38" t="s">
        <v>262</v>
      </c>
      <c r="C128" s="39"/>
      <c r="D128" s="40" t="s">
        <v>11</v>
      </c>
      <c r="E128" s="41" t="s">
        <v>263</v>
      </c>
      <c r="F128" s="42">
        <f>F129+F130</f>
        <v>19362.94</v>
      </c>
      <c r="G128" s="42">
        <f t="shared" si="1"/>
        <v>64.54313333333333</v>
      </c>
    </row>
    <row r="129" spans="1:7" ht="16.5" customHeight="1">
      <c r="A129" s="4"/>
      <c r="B129" s="26"/>
      <c r="C129" s="5" t="s">
        <v>125</v>
      </c>
      <c r="D129" s="6" t="s">
        <v>126</v>
      </c>
      <c r="E129" s="7" t="s">
        <v>263</v>
      </c>
      <c r="F129" s="16">
        <v>19361.02</v>
      </c>
      <c r="G129" s="16">
        <f>F129*100/E129</f>
        <v>64.53673333333333</v>
      </c>
    </row>
    <row r="130" spans="1:7" ht="16.5" customHeight="1">
      <c r="A130" s="5"/>
      <c r="B130" s="5"/>
      <c r="C130" s="5" t="s">
        <v>51</v>
      </c>
      <c r="D130" s="6" t="s">
        <v>52</v>
      </c>
      <c r="E130" s="10">
        <v>0</v>
      </c>
      <c r="F130" s="16">
        <v>1.92</v>
      </c>
      <c r="G130" s="16"/>
    </row>
    <row r="131" spans="1:7" ht="5.25" customHeight="1">
      <c r="A131" s="152"/>
      <c r="B131" s="152"/>
      <c r="C131" s="152"/>
      <c r="D131" s="153"/>
      <c r="E131" s="153"/>
      <c r="F131" s="16"/>
      <c r="G131" s="16"/>
    </row>
    <row r="132" spans="1:7" ht="16.5" customHeight="1">
      <c r="A132" s="151" t="s">
        <v>264</v>
      </c>
      <c r="B132" s="151"/>
      <c r="C132" s="151"/>
      <c r="D132" s="151"/>
      <c r="E132" s="44" t="s">
        <v>265</v>
      </c>
      <c r="F132" s="36">
        <f>F5+F11+F16+F23+F34+F37+F65+F77+F89+F92+F120+F123</f>
        <v>16885636.86</v>
      </c>
      <c r="G132" s="36">
        <f t="shared" si="1"/>
        <v>53.70809724192506</v>
      </c>
    </row>
    <row r="133" spans="1:9" ht="12" customHeight="1">
      <c r="A133" s="148" t="s">
        <v>826</v>
      </c>
      <c r="B133" s="148"/>
      <c r="C133" s="148"/>
      <c r="D133" s="148"/>
      <c r="E133" s="148"/>
      <c r="F133" s="19"/>
      <c r="G133" s="19"/>
      <c r="I133" s="9"/>
    </row>
    <row r="134" spans="1:7" ht="15.75" customHeight="1">
      <c r="A134" s="28"/>
      <c r="B134" s="28"/>
      <c r="C134" s="28"/>
      <c r="D134" s="29" t="s">
        <v>824</v>
      </c>
      <c r="E134" s="31">
        <v>28713267.26</v>
      </c>
      <c r="F134" s="31">
        <v>16448970.95</v>
      </c>
      <c r="G134" s="31">
        <f>F134*100/E134</f>
        <v>57.28700534513814</v>
      </c>
    </row>
    <row r="135" spans="2:7" ht="13.5" customHeight="1">
      <c r="B135" s="14"/>
      <c r="D135" s="30" t="s">
        <v>825</v>
      </c>
      <c r="E135" s="31">
        <f>E132-E134</f>
        <v>2726381</v>
      </c>
      <c r="F135" s="31">
        <f>F132-F134</f>
        <v>436665.91000000015</v>
      </c>
      <c r="G135" s="31">
        <f>F135*100/E135</f>
        <v>16.016320169484754</v>
      </c>
    </row>
    <row r="136" spans="1:2" ht="18" customHeight="1">
      <c r="A136" s="14"/>
      <c r="B136" s="14"/>
    </row>
    <row r="137" spans="1:7" ht="12.75">
      <c r="A137" s="15"/>
      <c r="B137" s="15"/>
      <c r="C137" s="15"/>
      <c r="D137" s="15"/>
      <c r="E137" s="15"/>
      <c r="F137" s="20"/>
      <c r="G137" s="20"/>
    </row>
    <row r="138" spans="1:7" ht="12.75">
      <c r="A138" s="13" t="s">
        <v>816</v>
      </c>
      <c r="B138" s="3"/>
      <c r="C138" s="3"/>
      <c r="D138" s="3"/>
      <c r="E138" s="3"/>
      <c r="F138" s="16"/>
      <c r="G138" s="16"/>
    </row>
    <row r="139" spans="1:7" ht="43.5" customHeight="1">
      <c r="A139" s="2" t="s">
        <v>0</v>
      </c>
      <c r="B139" s="8" t="s">
        <v>819</v>
      </c>
      <c r="C139" s="8" t="s">
        <v>820</v>
      </c>
      <c r="D139" s="2" t="s">
        <v>1</v>
      </c>
      <c r="E139" s="8" t="s">
        <v>821</v>
      </c>
      <c r="F139" s="16" t="s">
        <v>822</v>
      </c>
      <c r="G139" s="17" t="s">
        <v>823</v>
      </c>
    </row>
    <row r="140" spans="1:7" ht="16.5" customHeight="1">
      <c r="A140" s="33" t="s">
        <v>2</v>
      </c>
      <c r="B140" s="33"/>
      <c r="C140" s="33"/>
      <c r="D140" s="34" t="s">
        <v>3</v>
      </c>
      <c r="E140" s="35" t="s">
        <v>266</v>
      </c>
      <c r="F140" s="36">
        <f>F141+F143+F145</f>
        <v>360367.71</v>
      </c>
      <c r="G140" s="36">
        <f aca="true" t="shared" si="2" ref="G140:G194">F140*100/E140</f>
        <v>97.25020905001294</v>
      </c>
    </row>
    <row r="141" spans="1:7" ht="16.5" customHeight="1">
      <c r="A141" s="4"/>
      <c r="B141" s="38" t="s">
        <v>267</v>
      </c>
      <c r="C141" s="39"/>
      <c r="D141" s="40" t="s">
        <v>268</v>
      </c>
      <c r="E141" s="41" t="s">
        <v>53</v>
      </c>
      <c r="F141" s="42">
        <f>F142</f>
        <v>0</v>
      </c>
      <c r="G141" s="42">
        <f t="shared" si="2"/>
        <v>0</v>
      </c>
    </row>
    <row r="142" spans="1:7" ht="16.5" customHeight="1">
      <c r="A142" s="5"/>
      <c r="B142" s="5"/>
      <c r="C142" s="5" t="s">
        <v>269</v>
      </c>
      <c r="D142" s="6" t="s">
        <v>270</v>
      </c>
      <c r="E142" s="7" t="s">
        <v>53</v>
      </c>
      <c r="F142" s="16">
        <v>0</v>
      </c>
      <c r="G142" s="16">
        <f t="shared" si="2"/>
        <v>0</v>
      </c>
    </row>
    <row r="143" spans="1:7" ht="16.5" customHeight="1">
      <c r="A143" s="4"/>
      <c r="B143" s="38" t="s">
        <v>273</v>
      </c>
      <c r="C143" s="39"/>
      <c r="D143" s="40" t="s">
        <v>274</v>
      </c>
      <c r="E143" s="41" t="s">
        <v>275</v>
      </c>
      <c r="F143" s="42">
        <f>F144</f>
        <v>10810.45</v>
      </c>
      <c r="G143" s="42">
        <f t="shared" si="2"/>
        <v>52.73390243902439</v>
      </c>
    </row>
    <row r="144" spans="1:7" ht="26.25" customHeight="1">
      <c r="A144" s="5"/>
      <c r="B144" s="5"/>
      <c r="C144" s="5" t="s">
        <v>276</v>
      </c>
      <c r="D144" s="6" t="s">
        <v>277</v>
      </c>
      <c r="E144" s="7" t="s">
        <v>275</v>
      </c>
      <c r="F144" s="16">
        <v>10810.45</v>
      </c>
      <c r="G144" s="16">
        <f t="shared" si="2"/>
        <v>52.73390243902439</v>
      </c>
    </row>
    <row r="145" spans="1:7" ht="16.5" customHeight="1">
      <c r="A145" s="4"/>
      <c r="B145" s="38" t="s">
        <v>10</v>
      </c>
      <c r="C145" s="39"/>
      <c r="D145" s="40" t="s">
        <v>11</v>
      </c>
      <c r="E145" s="41" t="s">
        <v>18</v>
      </c>
      <c r="F145" s="42">
        <f>SUM(F146:F151)</f>
        <v>349557.26</v>
      </c>
      <c r="G145" s="42">
        <f t="shared" si="2"/>
        <v>100</v>
      </c>
    </row>
    <row r="146" spans="1:7" ht="16.5" customHeight="1">
      <c r="A146" s="5"/>
      <c r="B146" s="5"/>
      <c r="C146" s="5" t="s">
        <v>278</v>
      </c>
      <c r="D146" s="6" t="s">
        <v>279</v>
      </c>
      <c r="E146" s="7" t="s">
        <v>280</v>
      </c>
      <c r="F146" s="16">
        <v>4757</v>
      </c>
      <c r="G146" s="16">
        <f t="shared" si="2"/>
        <v>100</v>
      </c>
    </row>
    <row r="147" spans="1:7" ht="16.5" customHeight="1">
      <c r="A147" s="5"/>
      <c r="B147" s="5"/>
      <c r="C147" s="5" t="s">
        <v>281</v>
      </c>
      <c r="D147" s="6" t="s">
        <v>282</v>
      </c>
      <c r="E147" s="7" t="s">
        <v>283</v>
      </c>
      <c r="F147" s="16">
        <v>813.45</v>
      </c>
      <c r="G147" s="16">
        <f t="shared" si="2"/>
        <v>100</v>
      </c>
    </row>
    <row r="148" spans="1:7" ht="16.5" customHeight="1">
      <c r="A148" s="5"/>
      <c r="B148" s="5"/>
      <c r="C148" s="5" t="s">
        <v>284</v>
      </c>
      <c r="D148" s="6" t="s">
        <v>285</v>
      </c>
      <c r="E148" s="7" t="s">
        <v>286</v>
      </c>
      <c r="F148" s="16">
        <v>116.55</v>
      </c>
      <c r="G148" s="16">
        <f t="shared" si="2"/>
        <v>100</v>
      </c>
    </row>
    <row r="149" spans="1:7" ht="16.5" customHeight="1">
      <c r="A149" s="5"/>
      <c r="B149" s="5"/>
      <c r="C149" s="5" t="s">
        <v>287</v>
      </c>
      <c r="D149" s="6" t="s">
        <v>288</v>
      </c>
      <c r="E149" s="7" t="s">
        <v>289</v>
      </c>
      <c r="F149" s="16">
        <v>93.66</v>
      </c>
      <c r="G149" s="16">
        <f t="shared" si="2"/>
        <v>100</v>
      </c>
    </row>
    <row r="150" spans="1:7" ht="16.5" customHeight="1">
      <c r="A150" s="5"/>
      <c r="B150" s="5"/>
      <c r="C150" s="5" t="s">
        <v>290</v>
      </c>
      <c r="D150" s="6" t="s">
        <v>291</v>
      </c>
      <c r="E150" s="7" t="s">
        <v>292</v>
      </c>
      <c r="F150" s="16">
        <v>1073.4</v>
      </c>
      <c r="G150" s="16">
        <f t="shared" si="2"/>
        <v>100</v>
      </c>
    </row>
    <row r="151" spans="1:7" ht="16.5" customHeight="1">
      <c r="A151" s="5"/>
      <c r="B151" s="5"/>
      <c r="C151" s="5" t="s">
        <v>269</v>
      </c>
      <c r="D151" s="6" t="s">
        <v>270</v>
      </c>
      <c r="E151" s="7" t="s">
        <v>293</v>
      </c>
      <c r="F151" s="16">
        <v>342703.2</v>
      </c>
      <c r="G151" s="16">
        <f t="shared" si="2"/>
        <v>100</v>
      </c>
    </row>
    <row r="152" spans="1:7" ht="16.5" customHeight="1">
      <c r="A152" s="33" t="s">
        <v>19</v>
      </c>
      <c r="B152" s="33"/>
      <c r="C152" s="33"/>
      <c r="D152" s="34" t="s">
        <v>20</v>
      </c>
      <c r="E152" s="35" t="s">
        <v>294</v>
      </c>
      <c r="F152" s="36">
        <f>F153+F155+F157+F160+F165</f>
        <v>268341.98</v>
      </c>
      <c r="G152" s="36">
        <f t="shared" si="2"/>
        <v>10.919298539736692</v>
      </c>
    </row>
    <row r="153" spans="1:7" ht="16.5" customHeight="1">
      <c r="A153" s="4"/>
      <c r="B153" s="38" t="s">
        <v>22</v>
      </c>
      <c r="C153" s="39"/>
      <c r="D153" s="40" t="s">
        <v>23</v>
      </c>
      <c r="E153" s="41" t="s">
        <v>295</v>
      </c>
      <c r="F153" s="42">
        <f>F154</f>
        <v>30000</v>
      </c>
      <c r="G153" s="42">
        <f t="shared" si="2"/>
        <v>46.875</v>
      </c>
    </row>
    <row r="154" spans="1:7" ht="36" customHeight="1">
      <c r="A154" s="5"/>
      <c r="B154" s="5"/>
      <c r="C154" s="5" t="s">
        <v>25</v>
      </c>
      <c r="D154" s="6" t="s">
        <v>296</v>
      </c>
      <c r="E154" s="7" t="s">
        <v>295</v>
      </c>
      <c r="F154" s="16">
        <v>30000</v>
      </c>
      <c r="G154" s="16">
        <f t="shared" si="2"/>
        <v>46.875</v>
      </c>
    </row>
    <row r="155" spans="1:7" ht="16.5" customHeight="1">
      <c r="A155" s="4"/>
      <c r="B155" s="38" t="s">
        <v>297</v>
      </c>
      <c r="C155" s="39"/>
      <c r="D155" s="40" t="s">
        <v>298</v>
      </c>
      <c r="E155" s="41" t="s">
        <v>299</v>
      </c>
      <c r="F155" s="42">
        <f>F156</f>
        <v>3959.79</v>
      </c>
      <c r="G155" s="42">
        <f t="shared" si="2"/>
        <v>87.99533333333333</v>
      </c>
    </row>
    <row r="156" spans="1:7" ht="16.5" customHeight="1">
      <c r="A156" s="5"/>
      <c r="B156" s="5"/>
      <c r="C156" s="5" t="s">
        <v>269</v>
      </c>
      <c r="D156" s="6" t="s">
        <v>270</v>
      </c>
      <c r="E156" s="7" t="s">
        <v>299</v>
      </c>
      <c r="F156" s="16">
        <v>3959.79</v>
      </c>
      <c r="G156" s="16">
        <f t="shared" si="2"/>
        <v>87.99533333333333</v>
      </c>
    </row>
    <row r="157" spans="1:7" ht="16.5" customHeight="1">
      <c r="A157" s="4"/>
      <c r="B157" s="38" t="s">
        <v>27</v>
      </c>
      <c r="C157" s="39"/>
      <c r="D157" s="40" t="s">
        <v>28</v>
      </c>
      <c r="E157" s="41" t="s">
        <v>300</v>
      </c>
      <c r="F157" s="42">
        <f>SUM(F158:F159)</f>
        <v>18498.7</v>
      </c>
      <c r="G157" s="42">
        <f t="shared" si="2"/>
        <v>3.506191231631479</v>
      </c>
    </row>
    <row r="158" spans="1:7" ht="16.5" customHeight="1">
      <c r="A158" s="5"/>
      <c r="B158" s="5"/>
      <c r="C158" s="5" t="s">
        <v>269</v>
      </c>
      <c r="D158" s="6" t="s">
        <v>270</v>
      </c>
      <c r="E158" s="7" t="s">
        <v>302</v>
      </c>
      <c r="F158" s="16">
        <v>18498.7</v>
      </c>
      <c r="G158" s="16">
        <f t="shared" si="2"/>
        <v>84.085</v>
      </c>
    </row>
    <row r="159" spans="1:7" ht="16.5" customHeight="1">
      <c r="A159" s="5"/>
      <c r="B159" s="5"/>
      <c r="C159" s="5" t="s">
        <v>271</v>
      </c>
      <c r="D159" s="6" t="s">
        <v>272</v>
      </c>
      <c r="E159" s="7" t="s">
        <v>303</v>
      </c>
      <c r="F159" s="16">
        <v>0</v>
      </c>
      <c r="G159" s="16">
        <f t="shared" si="2"/>
        <v>0</v>
      </c>
    </row>
    <row r="160" spans="1:7" ht="16.5" customHeight="1">
      <c r="A160" s="4"/>
      <c r="B160" s="38" t="s">
        <v>31</v>
      </c>
      <c r="C160" s="39"/>
      <c r="D160" s="40" t="s">
        <v>32</v>
      </c>
      <c r="E160" s="41" t="s">
        <v>304</v>
      </c>
      <c r="F160" s="42">
        <f>SUM(F161:F164)</f>
        <v>215883.49</v>
      </c>
      <c r="G160" s="42">
        <f t="shared" si="2"/>
        <v>11.599461301098083</v>
      </c>
    </row>
    <row r="161" spans="1:7" ht="16.5" customHeight="1">
      <c r="A161" s="5"/>
      <c r="B161" s="5"/>
      <c r="C161" s="5" t="s">
        <v>287</v>
      </c>
      <c r="D161" s="6" t="s">
        <v>288</v>
      </c>
      <c r="E161" s="7" t="s">
        <v>305</v>
      </c>
      <c r="F161" s="16">
        <v>10692.67</v>
      </c>
      <c r="G161" s="16">
        <f t="shared" si="2"/>
        <v>33.41459375</v>
      </c>
    </row>
    <row r="162" spans="1:7" ht="16.5" customHeight="1">
      <c r="A162" s="5"/>
      <c r="B162" s="5"/>
      <c r="C162" s="5" t="s">
        <v>306</v>
      </c>
      <c r="D162" s="6" t="s">
        <v>307</v>
      </c>
      <c r="E162" s="7" t="s">
        <v>308</v>
      </c>
      <c r="F162" s="16">
        <v>68939.75</v>
      </c>
      <c r="G162" s="16">
        <f t="shared" si="2"/>
        <v>17.4222264341673</v>
      </c>
    </row>
    <row r="163" spans="1:7" ht="16.5" customHeight="1">
      <c r="A163" s="5"/>
      <c r="B163" s="5"/>
      <c r="C163" s="5" t="s">
        <v>290</v>
      </c>
      <c r="D163" s="6" t="s">
        <v>291</v>
      </c>
      <c r="E163" s="7" t="s">
        <v>309</v>
      </c>
      <c r="F163" s="16">
        <v>54477.84</v>
      </c>
      <c r="G163" s="16">
        <f t="shared" si="2"/>
        <v>24.1052389380531</v>
      </c>
    </row>
    <row r="164" spans="1:7" ht="16.5" customHeight="1">
      <c r="A164" s="5"/>
      <c r="B164" s="5"/>
      <c r="C164" s="5" t="s">
        <v>271</v>
      </c>
      <c r="D164" s="6" t="s">
        <v>272</v>
      </c>
      <c r="E164" s="7" t="s">
        <v>310</v>
      </c>
      <c r="F164" s="16">
        <v>81773.23</v>
      </c>
      <c r="G164" s="16">
        <f t="shared" si="2"/>
        <v>6.77238496634646</v>
      </c>
    </row>
    <row r="165" spans="1:7" ht="16.5" customHeight="1">
      <c r="A165" s="4"/>
      <c r="B165" s="38" t="s">
        <v>311</v>
      </c>
      <c r="C165" s="39"/>
      <c r="D165" s="40" t="s">
        <v>312</v>
      </c>
      <c r="E165" s="41" t="s">
        <v>313</v>
      </c>
      <c r="F165" s="42">
        <f>F166</f>
        <v>0</v>
      </c>
      <c r="G165" s="42">
        <f t="shared" si="2"/>
        <v>0</v>
      </c>
    </row>
    <row r="166" spans="1:7" ht="16.5" customHeight="1">
      <c r="A166" s="5"/>
      <c r="B166" s="5"/>
      <c r="C166" s="5" t="s">
        <v>269</v>
      </c>
      <c r="D166" s="6" t="s">
        <v>270</v>
      </c>
      <c r="E166" s="7" t="s">
        <v>313</v>
      </c>
      <c r="F166" s="16">
        <v>0</v>
      </c>
      <c r="G166" s="16">
        <f t="shared" si="2"/>
        <v>0</v>
      </c>
    </row>
    <row r="167" spans="1:7" ht="16.5" customHeight="1">
      <c r="A167" s="33" t="s">
        <v>314</v>
      </c>
      <c r="B167" s="33"/>
      <c r="C167" s="33"/>
      <c r="D167" s="34" t="s">
        <v>315</v>
      </c>
      <c r="E167" s="35" t="s">
        <v>316</v>
      </c>
      <c r="F167" s="36">
        <f>F168</f>
        <v>4490.06</v>
      </c>
      <c r="G167" s="36">
        <f t="shared" si="2"/>
        <v>45.35414141414142</v>
      </c>
    </row>
    <row r="168" spans="1:7" ht="16.5" customHeight="1">
      <c r="A168" s="4"/>
      <c r="B168" s="38" t="s">
        <v>317</v>
      </c>
      <c r="C168" s="39"/>
      <c r="D168" s="40" t="s">
        <v>11</v>
      </c>
      <c r="E168" s="41" t="s">
        <v>316</v>
      </c>
      <c r="F168" s="42">
        <f>F169+F170</f>
        <v>4490.06</v>
      </c>
      <c r="G168" s="42">
        <f t="shared" si="2"/>
        <v>45.35414141414142</v>
      </c>
    </row>
    <row r="169" spans="1:7" ht="16.5" customHeight="1">
      <c r="A169" s="5"/>
      <c r="B169" s="5"/>
      <c r="C169" s="5" t="s">
        <v>290</v>
      </c>
      <c r="D169" s="6" t="s">
        <v>291</v>
      </c>
      <c r="E169" s="7" t="s">
        <v>318</v>
      </c>
      <c r="F169" s="16">
        <v>490.06</v>
      </c>
      <c r="G169" s="16">
        <f t="shared" si="2"/>
        <v>8.306101694915254</v>
      </c>
    </row>
    <row r="170" spans="1:7" ht="16.5" customHeight="1">
      <c r="A170" s="5"/>
      <c r="B170" s="5"/>
      <c r="C170" s="5" t="s">
        <v>269</v>
      </c>
      <c r="D170" s="6" t="s">
        <v>270</v>
      </c>
      <c r="E170" s="7" t="s">
        <v>128</v>
      </c>
      <c r="F170" s="16">
        <v>4000</v>
      </c>
      <c r="G170" s="16">
        <f t="shared" si="2"/>
        <v>100</v>
      </c>
    </row>
    <row r="171" spans="1:7" ht="16.5" customHeight="1">
      <c r="A171" s="33" t="s">
        <v>36</v>
      </c>
      <c r="B171" s="33"/>
      <c r="C171" s="33"/>
      <c r="D171" s="34" t="s">
        <v>37</v>
      </c>
      <c r="E171" s="35" t="s">
        <v>319</v>
      </c>
      <c r="F171" s="36">
        <f>F172+F177</f>
        <v>58765.08</v>
      </c>
      <c r="G171" s="36">
        <f t="shared" si="2"/>
        <v>58.98805484732288</v>
      </c>
    </row>
    <row r="172" spans="1:7" ht="16.5" customHeight="1">
      <c r="A172" s="4"/>
      <c r="B172" s="38" t="s">
        <v>320</v>
      </c>
      <c r="C172" s="39"/>
      <c r="D172" s="40" t="s">
        <v>321</v>
      </c>
      <c r="E172" s="41" t="s">
        <v>322</v>
      </c>
      <c r="F172" s="42">
        <f>SUM(F173:F176)</f>
        <v>1693.08</v>
      </c>
      <c r="G172" s="42">
        <f t="shared" si="2"/>
        <v>4.508868175765646</v>
      </c>
    </row>
    <row r="173" spans="1:7" ht="16.5" customHeight="1">
      <c r="A173" s="5"/>
      <c r="B173" s="5"/>
      <c r="C173" s="5" t="s">
        <v>287</v>
      </c>
      <c r="D173" s="6" t="s">
        <v>288</v>
      </c>
      <c r="E173" s="7" t="s">
        <v>141</v>
      </c>
      <c r="F173" s="16">
        <v>0</v>
      </c>
      <c r="G173" s="16">
        <f t="shared" si="2"/>
        <v>0</v>
      </c>
    </row>
    <row r="174" spans="1:7" ht="16.5" customHeight="1">
      <c r="A174" s="5"/>
      <c r="B174" s="5"/>
      <c r="C174" s="5" t="s">
        <v>306</v>
      </c>
      <c r="D174" s="6" t="s">
        <v>307</v>
      </c>
      <c r="E174" s="7" t="s">
        <v>323</v>
      </c>
      <c r="F174" s="16">
        <v>0</v>
      </c>
      <c r="G174" s="16">
        <f t="shared" si="2"/>
        <v>0</v>
      </c>
    </row>
    <row r="175" spans="1:7" ht="16.5" customHeight="1">
      <c r="A175" s="5"/>
      <c r="B175" s="5"/>
      <c r="C175" s="5" t="s">
        <v>290</v>
      </c>
      <c r="D175" s="6" t="s">
        <v>291</v>
      </c>
      <c r="E175" s="7" t="s">
        <v>324</v>
      </c>
      <c r="F175" s="16">
        <v>1693.08</v>
      </c>
      <c r="G175" s="16">
        <f t="shared" si="2"/>
        <v>54.61548387096774</v>
      </c>
    </row>
    <row r="176" spans="1:7" ht="30" customHeight="1">
      <c r="A176" s="5"/>
      <c r="B176" s="5"/>
      <c r="C176" s="5" t="s">
        <v>325</v>
      </c>
      <c r="D176" s="6" t="s">
        <v>326</v>
      </c>
      <c r="E176" s="7" t="s">
        <v>327</v>
      </c>
      <c r="F176" s="16"/>
      <c r="G176" s="16">
        <f t="shared" si="2"/>
        <v>0</v>
      </c>
    </row>
    <row r="177" spans="1:7" ht="16.5" customHeight="1">
      <c r="A177" s="4"/>
      <c r="B177" s="38" t="s">
        <v>39</v>
      </c>
      <c r="C177" s="39"/>
      <c r="D177" s="40" t="s">
        <v>40</v>
      </c>
      <c r="E177" s="41" t="s">
        <v>328</v>
      </c>
      <c r="F177" s="42">
        <f>SUM(F178:F179)</f>
        <v>57072</v>
      </c>
      <c r="G177" s="42">
        <f t="shared" si="2"/>
        <v>91.94483825235211</v>
      </c>
    </row>
    <row r="178" spans="1:7" ht="16.5" customHeight="1">
      <c r="A178" s="5"/>
      <c r="B178" s="5"/>
      <c r="C178" s="5" t="s">
        <v>329</v>
      </c>
      <c r="D178" s="6" t="s">
        <v>330</v>
      </c>
      <c r="E178" s="7" t="s">
        <v>331</v>
      </c>
      <c r="F178" s="16">
        <v>0</v>
      </c>
      <c r="G178" s="16">
        <f t="shared" si="2"/>
        <v>0</v>
      </c>
    </row>
    <row r="179" spans="1:7" ht="16.5" customHeight="1">
      <c r="A179" s="5"/>
      <c r="B179" s="5"/>
      <c r="C179" s="5" t="s">
        <v>271</v>
      </c>
      <c r="D179" s="6" t="s">
        <v>272</v>
      </c>
      <c r="E179" s="7" t="s">
        <v>332</v>
      </c>
      <c r="F179" s="16">
        <v>57072</v>
      </c>
      <c r="G179" s="16">
        <f t="shared" si="2"/>
        <v>100</v>
      </c>
    </row>
    <row r="180" spans="1:7" ht="16.5" customHeight="1">
      <c r="A180" s="33" t="s">
        <v>333</v>
      </c>
      <c r="B180" s="33"/>
      <c r="C180" s="33"/>
      <c r="D180" s="34" t="s">
        <v>334</v>
      </c>
      <c r="E180" s="35" t="s">
        <v>335</v>
      </c>
      <c r="F180" s="36">
        <f>F181+F186+F188</f>
        <v>13286.98</v>
      </c>
      <c r="G180" s="36">
        <f t="shared" si="2"/>
        <v>6.670170682730924</v>
      </c>
    </row>
    <row r="181" spans="1:7" ht="16.5" customHeight="1">
      <c r="A181" s="4"/>
      <c r="B181" s="38" t="s">
        <v>336</v>
      </c>
      <c r="C181" s="39"/>
      <c r="D181" s="40" t="s">
        <v>337</v>
      </c>
      <c r="E181" s="41" t="s">
        <v>338</v>
      </c>
      <c r="F181" s="42">
        <f>SUM(F182:F185)</f>
        <v>4156.8</v>
      </c>
      <c r="G181" s="42">
        <f t="shared" si="2"/>
        <v>2.6527121888959795</v>
      </c>
    </row>
    <row r="182" spans="1:7" ht="16.5" customHeight="1">
      <c r="A182" s="5"/>
      <c r="B182" s="5"/>
      <c r="C182" s="5" t="s">
        <v>281</v>
      </c>
      <c r="D182" s="6" t="s">
        <v>282</v>
      </c>
      <c r="E182" s="7" t="s">
        <v>339</v>
      </c>
      <c r="F182" s="16">
        <v>0</v>
      </c>
      <c r="G182" s="16">
        <f t="shared" si="2"/>
        <v>0</v>
      </c>
    </row>
    <row r="183" spans="1:7" ht="16.5" customHeight="1">
      <c r="A183" s="5"/>
      <c r="B183" s="5"/>
      <c r="C183" s="5" t="s">
        <v>284</v>
      </c>
      <c r="D183" s="6" t="s">
        <v>285</v>
      </c>
      <c r="E183" s="7" t="s">
        <v>94</v>
      </c>
      <c r="F183" s="16">
        <v>0</v>
      </c>
      <c r="G183" s="16">
        <f t="shared" si="2"/>
        <v>0</v>
      </c>
    </row>
    <row r="184" spans="1:7" ht="16.5" customHeight="1">
      <c r="A184" s="5"/>
      <c r="B184" s="5"/>
      <c r="C184" s="5" t="s">
        <v>340</v>
      </c>
      <c r="D184" s="6" t="s">
        <v>341</v>
      </c>
      <c r="E184" s="7" t="s">
        <v>342</v>
      </c>
      <c r="F184" s="16">
        <v>1500</v>
      </c>
      <c r="G184" s="16">
        <f t="shared" si="2"/>
        <v>25</v>
      </c>
    </row>
    <row r="185" spans="1:7" ht="16.5" customHeight="1">
      <c r="A185" s="5"/>
      <c r="B185" s="5"/>
      <c r="C185" s="5" t="s">
        <v>290</v>
      </c>
      <c r="D185" s="6" t="s">
        <v>291</v>
      </c>
      <c r="E185" s="7" t="s">
        <v>343</v>
      </c>
      <c r="F185" s="16">
        <v>2656.8</v>
      </c>
      <c r="G185" s="16">
        <f t="shared" si="2"/>
        <v>1.7712</v>
      </c>
    </row>
    <row r="186" spans="1:7" ht="16.5" customHeight="1">
      <c r="A186" s="4"/>
      <c r="B186" s="38" t="s">
        <v>344</v>
      </c>
      <c r="C186" s="39"/>
      <c r="D186" s="40" t="s">
        <v>345</v>
      </c>
      <c r="E186" s="41" t="s">
        <v>346</v>
      </c>
      <c r="F186" s="42">
        <f>F187</f>
        <v>2837</v>
      </c>
      <c r="G186" s="42">
        <f t="shared" si="2"/>
        <v>16.688235294117646</v>
      </c>
    </row>
    <row r="187" spans="1:7" ht="16.5" customHeight="1">
      <c r="A187" s="5"/>
      <c r="B187" s="5"/>
      <c r="C187" s="5" t="s">
        <v>290</v>
      </c>
      <c r="D187" s="6" t="s">
        <v>291</v>
      </c>
      <c r="E187" s="7" t="s">
        <v>346</v>
      </c>
      <c r="F187" s="16">
        <v>2837</v>
      </c>
      <c r="G187" s="16">
        <f t="shared" si="2"/>
        <v>16.688235294117646</v>
      </c>
    </row>
    <row r="188" spans="1:7" ht="16.5" customHeight="1">
      <c r="A188" s="4"/>
      <c r="B188" s="38" t="s">
        <v>347</v>
      </c>
      <c r="C188" s="39"/>
      <c r="D188" s="40" t="s">
        <v>11</v>
      </c>
      <c r="E188" s="41" t="s">
        <v>348</v>
      </c>
      <c r="F188" s="42">
        <f>F189</f>
        <v>6293.18</v>
      </c>
      <c r="G188" s="42">
        <f t="shared" si="2"/>
        <v>24.67913725490196</v>
      </c>
    </row>
    <row r="189" spans="1:7" ht="16.5" customHeight="1">
      <c r="A189" s="5"/>
      <c r="B189" s="5"/>
      <c r="C189" s="5" t="s">
        <v>290</v>
      </c>
      <c r="D189" s="6" t="s">
        <v>291</v>
      </c>
      <c r="E189" s="7" t="s">
        <v>348</v>
      </c>
      <c r="F189" s="16">
        <v>6293.18</v>
      </c>
      <c r="G189" s="16">
        <f t="shared" si="2"/>
        <v>24.67913725490196</v>
      </c>
    </row>
    <row r="190" spans="1:7" ht="16.5" customHeight="1">
      <c r="A190" s="33" t="s">
        <v>54</v>
      </c>
      <c r="B190" s="33"/>
      <c r="C190" s="33"/>
      <c r="D190" s="34" t="s">
        <v>55</v>
      </c>
      <c r="E190" s="35" t="s">
        <v>349</v>
      </c>
      <c r="F190" s="36">
        <f>F191+F201+F206+F232+F237</f>
        <v>1145201.87</v>
      </c>
      <c r="G190" s="36">
        <f t="shared" si="2"/>
        <v>44.60309541549321</v>
      </c>
    </row>
    <row r="191" spans="1:7" ht="16.5" customHeight="1">
      <c r="A191" s="4"/>
      <c r="B191" s="38" t="s">
        <v>57</v>
      </c>
      <c r="C191" s="39"/>
      <c r="D191" s="40" t="s">
        <v>58</v>
      </c>
      <c r="E191" s="41" t="s">
        <v>59</v>
      </c>
      <c r="F191" s="42">
        <f>SUM(F192:F200)</f>
        <v>28940.01</v>
      </c>
      <c r="G191" s="42">
        <f t="shared" si="2"/>
        <v>58.234083226014164</v>
      </c>
    </row>
    <row r="192" spans="1:7" ht="16.5" customHeight="1">
      <c r="A192" s="5"/>
      <c r="B192" s="5"/>
      <c r="C192" s="5" t="s">
        <v>278</v>
      </c>
      <c r="D192" s="6" t="s">
        <v>279</v>
      </c>
      <c r="E192" s="7" t="s">
        <v>350</v>
      </c>
      <c r="F192" s="16">
        <v>13920</v>
      </c>
      <c r="G192" s="16">
        <f t="shared" si="2"/>
        <v>50</v>
      </c>
    </row>
    <row r="193" spans="1:7" ht="16.5" customHeight="1">
      <c r="A193" s="5"/>
      <c r="B193" s="5"/>
      <c r="C193" s="5" t="s">
        <v>351</v>
      </c>
      <c r="D193" s="6" t="s">
        <v>352</v>
      </c>
      <c r="E193" s="7" t="s">
        <v>353</v>
      </c>
      <c r="F193" s="16">
        <v>3535</v>
      </c>
      <c r="G193" s="16">
        <f t="shared" si="2"/>
        <v>100</v>
      </c>
    </row>
    <row r="194" spans="1:7" ht="16.5" customHeight="1">
      <c r="A194" s="5"/>
      <c r="B194" s="5"/>
      <c r="C194" s="5" t="s">
        <v>281</v>
      </c>
      <c r="D194" s="6" t="s">
        <v>282</v>
      </c>
      <c r="E194" s="7" t="s">
        <v>354</v>
      </c>
      <c r="F194" s="16">
        <v>2984.02</v>
      </c>
      <c r="G194" s="16">
        <f t="shared" si="2"/>
        <v>55.63049962714392</v>
      </c>
    </row>
    <row r="195" spans="1:7" ht="16.5" customHeight="1">
      <c r="A195" s="5"/>
      <c r="B195" s="5"/>
      <c r="C195" s="5" t="s">
        <v>284</v>
      </c>
      <c r="D195" s="6" t="s">
        <v>285</v>
      </c>
      <c r="E195" s="7" t="s">
        <v>355</v>
      </c>
      <c r="F195" s="16">
        <v>426.98</v>
      </c>
      <c r="G195" s="16">
        <f aca="true" t="shared" si="3" ref="G195:G258">F195*100/E195</f>
        <v>55.596354166666664</v>
      </c>
    </row>
    <row r="196" spans="1:7" ht="16.5" customHeight="1">
      <c r="A196" s="5"/>
      <c r="B196" s="5"/>
      <c r="C196" s="5" t="s">
        <v>287</v>
      </c>
      <c r="D196" s="6" t="s">
        <v>288</v>
      </c>
      <c r="E196" s="7" t="s">
        <v>356</v>
      </c>
      <c r="F196" s="16">
        <v>352.57</v>
      </c>
      <c r="G196" s="16">
        <f t="shared" si="3"/>
        <v>24.934229137199434</v>
      </c>
    </row>
    <row r="197" spans="1:7" ht="16.5" customHeight="1">
      <c r="A197" s="5"/>
      <c r="B197" s="5"/>
      <c r="C197" s="5" t="s">
        <v>290</v>
      </c>
      <c r="D197" s="6" t="s">
        <v>291</v>
      </c>
      <c r="E197" s="7" t="s">
        <v>357</v>
      </c>
      <c r="F197" s="16">
        <v>7139.72</v>
      </c>
      <c r="G197" s="16">
        <f t="shared" si="3"/>
        <v>86.28060422960725</v>
      </c>
    </row>
    <row r="198" spans="1:7" ht="16.5" customHeight="1">
      <c r="A198" s="5"/>
      <c r="B198" s="5"/>
      <c r="C198" s="5" t="s">
        <v>358</v>
      </c>
      <c r="D198" s="6" t="s">
        <v>359</v>
      </c>
      <c r="E198" s="7" t="s">
        <v>53</v>
      </c>
      <c r="F198" s="16">
        <v>39.05</v>
      </c>
      <c r="G198" s="16">
        <f t="shared" si="3"/>
        <v>7.809999999999999</v>
      </c>
    </row>
    <row r="199" spans="1:7" ht="16.5" customHeight="1">
      <c r="A199" s="5"/>
      <c r="B199" s="5"/>
      <c r="C199" s="5" t="s">
        <v>360</v>
      </c>
      <c r="D199" s="6" t="s">
        <v>361</v>
      </c>
      <c r="E199" s="7" t="s">
        <v>362</v>
      </c>
      <c r="F199" s="16">
        <v>162.67</v>
      </c>
      <c r="G199" s="16">
        <f t="shared" si="3"/>
        <v>16.267</v>
      </c>
    </row>
    <row r="200" spans="1:7" ht="24" customHeight="1">
      <c r="A200" s="5"/>
      <c r="B200" s="5"/>
      <c r="C200" s="5" t="s">
        <v>363</v>
      </c>
      <c r="D200" s="6" t="s">
        <v>364</v>
      </c>
      <c r="E200" s="7" t="s">
        <v>362</v>
      </c>
      <c r="F200" s="16">
        <v>380</v>
      </c>
      <c r="G200" s="16">
        <f t="shared" si="3"/>
        <v>38</v>
      </c>
    </row>
    <row r="201" spans="1:7" ht="16.5" customHeight="1">
      <c r="A201" s="4"/>
      <c r="B201" s="38" t="s">
        <v>365</v>
      </c>
      <c r="C201" s="39"/>
      <c r="D201" s="40" t="s">
        <v>366</v>
      </c>
      <c r="E201" s="41" t="s">
        <v>367</v>
      </c>
      <c r="F201" s="42">
        <f>SUM(F202:F205)</f>
        <v>44211.38</v>
      </c>
      <c r="G201" s="42">
        <f t="shared" si="3"/>
        <v>33.45545213772228</v>
      </c>
    </row>
    <row r="202" spans="1:7" ht="16.5" customHeight="1">
      <c r="A202" s="5"/>
      <c r="B202" s="5"/>
      <c r="C202" s="5" t="s">
        <v>368</v>
      </c>
      <c r="D202" s="6" t="s">
        <v>369</v>
      </c>
      <c r="E202" s="7" t="s">
        <v>370</v>
      </c>
      <c r="F202" s="16">
        <v>43750</v>
      </c>
      <c r="G202" s="16">
        <f t="shared" si="3"/>
        <v>52.083333333333336</v>
      </c>
    </row>
    <row r="203" spans="1:7" ht="16.5" customHeight="1">
      <c r="A203" s="5"/>
      <c r="B203" s="5"/>
      <c r="C203" s="5" t="s">
        <v>287</v>
      </c>
      <c r="D203" s="6" t="s">
        <v>288</v>
      </c>
      <c r="E203" s="7" t="s">
        <v>371</v>
      </c>
      <c r="F203" s="16">
        <v>351.38</v>
      </c>
      <c r="G203" s="16">
        <f t="shared" si="3"/>
        <v>9.760555555555555</v>
      </c>
    </row>
    <row r="204" spans="1:7" ht="16.5" customHeight="1">
      <c r="A204" s="5"/>
      <c r="B204" s="5"/>
      <c r="C204" s="5" t="s">
        <v>290</v>
      </c>
      <c r="D204" s="6" t="s">
        <v>291</v>
      </c>
      <c r="E204" s="7" t="s">
        <v>372</v>
      </c>
      <c r="F204" s="16">
        <v>110</v>
      </c>
      <c r="G204" s="16">
        <f t="shared" si="3"/>
        <v>2.4175824175824174</v>
      </c>
    </row>
    <row r="205" spans="1:7" ht="16.5" customHeight="1">
      <c r="A205" s="5"/>
      <c r="B205" s="5"/>
      <c r="C205" s="5" t="s">
        <v>373</v>
      </c>
      <c r="D205" s="6" t="s">
        <v>374</v>
      </c>
      <c r="E205" s="7" t="s">
        <v>248</v>
      </c>
      <c r="F205" s="16">
        <v>0</v>
      </c>
      <c r="G205" s="16">
        <f t="shared" si="3"/>
        <v>0</v>
      </c>
    </row>
    <row r="206" spans="1:7" ht="16.5" customHeight="1">
      <c r="A206" s="4"/>
      <c r="B206" s="38" t="s">
        <v>60</v>
      </c>
      <c r="C206" s="39"/>
      <c r="D206" s="40" t="s">
        <v>61</v>
      </c>
      <c r="E206" s="41" t="s">
        <v>375</v>
      </c>
      <c r="F206" s="42">
        <f>SUM(F207:F231)</f>
        <v>979742.58</v>
      </c>
      <c r="G206" s="42">
        <f t="shared" si="3"/>
        <v>45.60786020590377</v>
      </c>
    </row>
    <row r="207" spans="1:7" ht="16.5" customHeight="1">
      <c r="A207" s="5"/>
      <c r="B207" s="5"/>
      <c r="C207" s="5" t="s">
        <v>376</v>
      </c>
      <c r="D207" s="6" t="s">
        <v>377</v>
      </c>
      <c r="E207" s="7" t="s">
        <v>378</v>
      </c>
      <c r="F207" s="16">
        <v>350</v>
      </c>
      <c r="G207" s="16">
        <f t="shared" si="3"/>
        <v>29.166666666666668</v>
      </c>
    </row>
    <row r="208" spans="1:7" ht="16.5" customHeight="1">
      <c r="A208" s="5"/>
      <c r="B208" s="5"/>
      <c r="C208" s="5" t="s">
        <v>278</v>
      </c>
      <c r="D208" s="6" t="s">
        <v>279</v>
      </c>
      <c r="E208" s="7" t="s">
        <v>379</v>
      </c>
      <c r="F208" s="16">
        <v>540534.98</v>
      </c>
      <c r="G208" s="16">
        <f t="shared" si="3"/>
        <v>41.65651818742293</v>
      </c>
    </row>
    <row r="209" spans="1:7" ht="16.5" customHeight="1">
      <c r="A209" s="5"/>
      <c r="B209" s="5"/>
      <c r="C209" s="5" t="s">
        <v>380</v>
      </c>
      <c r="D209" s="6" t="s">
        <v>279</v>
      </c>
      <c r="E209" s="7" t="s">
        <v>381</v>
      </c>
      <c r="F209" s="16">
        <v>3071.86</v>
      </c>
      <c r="G209" s="16">
        <f t="shared" si="3"/>
        <v>50</v>
      </c>
    </row>
    <row r="210" spans="1:7" ht="16.5" customHeight="1">
      <c r="A210" s="5"/>
      <c r="B210" s="5"/>
      <c r="C210" s="5" t="s">
        <v>382</v>
      </c>
      <c r="D210" s="6" t="s">
        <v>279</v>
      </c>
      <c r="E210" s="7" t="s">
        <v>383</v>
      </c>
      <c r="F210" s="16">
        <v>943.64</v>
      </c>
      <c r="G210" s="16">
        <f t="shared" si="3"/>
        <v>50</v>
      </c>
    </row>
    <row r="211" spans="1:7" ht="16.5" customHeight="1">
      <c r="A211" s="5"/>
      <c r="B211" s="5"/>
      <c r="C211" s="5" t="s">
        <v>351</v>
      </c>
      <c r="D211" s="6" t="s">
        <v>352</v>
      </c>
      <c r="E211" s="7" t="s">
        <v>384</v>
      </c>
      <c r="F211" s="16">
        <v>78073.7</v>
      </c>
      <c r="G211" s="16">
        <f t="shared" si="3"/>
        <v>88.72011363636364</v>
      </c>
    </row>
    <row r="212" spans="1:7" ht="16.5" customHeight="1">
      <c r="A212" s="5"/>
      <c r="B212" s="5"/>
      <c r="C212" s="5" t="s">
        <v>281</v>
      </c>
      <c r="D212" s="6" t="s">
        <v>282</v>
      </c>
      <c r="E212" s="7" t="s">
        <v>385</v>
      </c>
      <c r="F212" s="16">
        <v>99786.87</v>
      </c>
      <c r="G212" s="16">
        <f t="shared" si="3"/>
        <v>44.428704363312555</v>
      </c>
    </row>
    <row r="213" spans="1:7" ht="16.5" customHeight="1">
      <c r="A213" s="5"/>
      <c r="B213" s="5"/>
      <c r="C213" s="5" t="s">
        <v>386</v>
      </c>
      <c r="D213" s="6" t="s">
        <v>282</v>
      </c>
      <c r="E213" s="7" t="s">
        <v>387</v>
      </c>
      <c r="F213" s="16">
        <v>525.17</v>
      </c>
      <c r="G213" s="16">
        <f t="shared" si="3"/>
        <v>50</v>
      </c>
    </row>
    <row r="214" spans="1:7" ht="16.5" customHeight="1">
      <c r="A214" s="5"/>
      <c r="B214" s="5"/>
      <c r="C214" s="5" t="s">
        <v>388</v>
      </c>
      <c r="D214" s="6" t="s">
        <v>282</v>
      </c>
      <c r="E214" s="7" t="s">
        <v>389</v>
      </c>
      <c r="F214" s="16">
        <v>161.33</v>
      </c>
      <c r="G214" s="16">
        <f t="shared" si="3"/>
        <v>50</v>
      </c>
    </row>
    <row r="215" spans="1:7" ht="16.5" customHeight="1">
      <c r="A215" s="5"/>
      <c r="B215" s="5"/>
      <c r="C215" s="5" t="s">
        <v>284</v>
      </c>
      <c r="D215" s="6" t="s">
        <v>285</v>
      </c>
      <c r="E215" s="7" t="s">
        <v>390</v>
      </c>
      <c r="F215" s="16">
        <v>9167.38</v>
      </c>
      <c r="G215" s="16">
        <f t="shared" si="3"/>
        <v>34.38627156789197</v>
      </c>
    </row>
    <row r="216" spans="1:7" ht="16.5" customHeight="1">
      <c r="A216" s="5"/>
      <c r="B216" s="5"/>
      <c r="C216" s="5" t="s">
        <v>391</v>
      </c>
      <c r="D216" s="6" t="s">
        <v>285</v>
      </c>
      <c r="E216" s="7" t="s">
        <v>392</v>
      </c>
      <c r="F216" s="16">
        <v>74.97</v>
      </c>
      <c r="G216" s="16">
        <f t="shared" si="3"/>
        <v>50</v>
      </c>
    </row>
    <row r="217" spans="1:7" ht="16.5" customHeight="1">
      <c r="A217" s="5"/>
      <c r="B217" s="5"/>
      <c r="C217" s="5" t="s">
        <v>393</v>
      </c>
      <c r="D217" s="6" t="s">
        <v>285</v>
      </c>
      <c r="E217" s="7" t="s">
        <v>394</v>
      </c>
      <c r="F217" s="16">
        <v>23.03</v>
      </c>
      <c r="G217" s="16">
        <f t="shared" si="3"/>
        <v>50</v>
      </c>
    </row>
    <row r="218" spans="1:7" ht="16.5" customHeight="1">
      <c r="A218" s="5"/>
      <c r="B218" s="5"/>
      <c r="C218" s="5" t="s">
        <v>340</v>
      </c>
      <c r="D218" s="6" t="s">
        <v>341</v>
      </c>
      <c r="E218" s="7" t="s">
        <v>395</v>
      </c>
      <c r="F218" s="16">
        <v>4517</v>
      </c>
      <c r="G218" s="16">
        <f t="shared" si="3"/>
        <v>35.56692913385827</v>
      </c>
    </row>
    <row r="219" spans="1:7" ht="16.5" customHeight="1">
      <c r="A219" s="5"/>
      <c r="B219" s="5"/>
      <c r="C219" s="5" t="s">
        <v>287</v>
      </c>
      <c r="D219" s="6" t="s">
        <v>288</v>
      </c>
      <c r="E219" s="7" t="s">
        <v>396</v>
      </c>
      <c r="F219" s="16">
        <v>35829.04</v>
      </c>
      <c r="G219" s="16">
        <f t="shared" si="3"/>
        <v>66.22743068391867</v>
      </c>
    </row>
    <row r="220" spans="1:7" ht="16.5" customHeight="1">
      <c r="A220" s="5"/>
      <c r="B220" s="5"/>
      <c r="C220" s="5" t="s">
        <v>397</v>
      </c>
      <c r="D220" s="6" t="s">
        <v>398</v>
      </c>
      <c r="E220" s="7" t="s">
        <v>399</v>
      </c>
      <c r="F220" s="16">
        <v>17616.08</v>
      </c>
      <c r="G220" s="16">
        <f t="shared" si="3"/>
        <v>44.59767088607595</v>
      </c>
    </row>
    <row r="221" spans="1:7" ht="16.5" customHeight="1">
      <c r="A221" s="5"/>
      <c r="B221" s="5"/>
      <c r="C221" s="5" t="s">
        <v>306</v>
      </c>
      <c r="D221" s="6" t="s">
        <v>307</v>
      </c>
      <c r="E221" s="7" t="s">
        <v>400</v>
      </c>
      <c r="F221" s="16">
        <v>0</v>
      </c>
      <c r="G221" s="16">
        <f t="shared" si="3"/>
        <v>0</v>
      </c>
    </row>
    <row r="222" spans="1:7" ht="16.5" customHeight="1">
      <c r="A222" s="5"/>
      <c r="B222" s="5"/>
      <c r="C222" s="5" t="s">
        <v>401</v>
      </c>
      <c r="D222" s="6" t="s">
        <v>402</v>
      </c>
      <c r="E222" s="7" t="s">
        <v>403</v>
      </c>
      <c r="F222" s="16">
        <v>659</v>
      </c>
      <c r="G222" s="16">
        <f t="shared" si="3"/>
        <v>41.1875</v>
      </c>
    </row>
    <row r="223" spans="1:7" ht="16.5" customHeight="1">
      <c r="A223" s="5"/>
      <c r="B223" s="5"/>
      <c r="C223" s="5" t="s">
        <v>290</v>
      </c>
      <c r="D223" s="6" t="s">
        <v>291</v>
      </c>
      <c r="E223" s="7" t="s">
        <v>404</v>
      </c>
      <c r="F223" s="16">
        <v>135652.26</v>
      </c>
      <c r="G223" s="16">
        <f t="shared" si="3"/>
        <v>50.61651492537313</v>
      </c>
    </row>
    <row r="224" spans="1:7" ht="16.5" customHeight="1">
      <c r="A224" s="5"/>
      <c r="B224" s="5"/>
      <c r="C224" s="5" t="s">
        <v>405</v>
      </c>
      <c r="D224" s="6" t="s">
        <v>406</v>
      </c>
      <c r="E224" s="7" t="s">
        <v>407</v>
      </c>
      <c r="F224" s="16">
        <v>16687.15</v>
      </c>
      <c r="G224" s="16">
        <f t="shared" si="3"/>
        <v>44.49906666666667</v>
      </c>
    </row>
    <row r="225" spans="1:7" ht="16.5" customHeight="1">
      <c r="A225" s="5"/>
      <c r="B225" s="5"/>
      <c r="C225" s="5" t="s">
        <v>360</v>
      </c>
      <c r="D225" s="6" t="s">
        <v>361</v>
      </c>
      <c r="E225" s="7" t="s">
        <v>123</v>
      </c>
      <c r="F225" s="16">
        <v>4102.12</v>
      </c>
      <c r="G225" s="16">
        <f t="shared" si="3"/>
        <v>34.184333333333335</v>
      </c>
    </row>
    <row r="226" spans="1:7" ht="16.5" customHeight="1">
      <c r="A226" s="5"/>
      <c r="B226" s="5"/>
      <c r="C226" s="5" t="s">
        <v>408</v>
      </c>
      <c r="D226" s="6" t="s">
        <v>409</v>
      </c>
      <c r="E226" s="7" t="s">
        <v>410</v>
      </c>
      <c r="F226" s="16">
        <v>0</v>
      </c>
      <c r="G226" s="16">
        <f t="shared" si="3"/>
        <v>0</v>
      </c>
    </row>
    <row r="227" spans="1:7" ht="16.5" customHeight="1">
      <c r="A227" s="5"/>
      <c r="B227" s="5"/>
      <c r="C227" s="5" t="s">
        <v>269</v>
      </c>
      <c r="D227" s="6" t="s">
        <v>270</v>
      </c>
      <c r="E227" s="7" t="s">
        <v>362</v>
      </c>
      <c r="F227" s="16">
        <v>0</v>
      </c>
      <c r="G227" s="16">
        <f t="shared" si="3"/>
        <v>0</v>
      </c>
    </row>
    <row r="228" spans="1:7" ht="16.5" customHeight="1">
      <c r="A228" s="5"/>
      <c r="B228" s="5"/>
      <c r="C228" s="5" t="s">
        <v>411</v>
      </c>
      <c r="D228" s="6" t="s">
        <v>412</v>
      </c>
      <c r="E228" s="7" t="s">
        <v>413</v>
      </c>
      <c r="F228" s="16">
        <v>18075</v>
      </c>
      <c r="G228" s="16">
        <f t="shared" si="3"/>
        <v>75</v>
      </c>
    </row>
    <row r="229" spans="1:7" ht="16.5" customHeight="1">
      <c r="A229" s="5"/>
      <c r="B229" s="5"/>
      <c r="C229" s="5" t="s">
        <v>329</v>
      </c>
      <c r="D229" s="6" t="s">
        <v>330</v>
      </c>
      <c r="E229" s="7" t="s">
        <v>331</v>
      </c>
      <c r="F229" s="16">
        <v>60</v>
      </c>
      <c r="G229" s="16">
        <f t="shared" si="3"/>
        <v>1.2</v>
      </c>
    </row>
    <row r="230" spans="1:7" ht="24" customHeight="1">
      <c r="A230" s="5"/>
      <c r="B230" s="5"/>
      <c r="C230" s="5" t="s">
        <v>363</v>
      </c>
      <c r="D230" s="6" t="s">
        <v>364</v>
      </c>
      <c r="E230" s="7" t="s">
        <v>414</v>
      </c>
      <c r="F230" s="16">
        <v>2839</v>
      </c>
      <c r="G230" s="16">
        <f t="shared" si="3"/>
        <v>52.574074074074076</v>
      </c>
    </row>
    <row r="231" spans="1:7" ht="16.5" customHeight="1">
      <c r="A231" s="5"/>
      <c r="B231" s="5"/>
      <c r="C231" s="5" t="s">
        <v>373</v>
      </c>
      <c r="D231" s="6" t="s">
        <v>374</v>
      </c>
      <c r="E231" s="7" t="s">
        <v>415</v>
      </c>
      <c r="F231" s="16">
        <v>10993</v>
      </c>
      <c r="G231" s="16">
        <f t="shared" si="3"/>
        <v>39.36193067888857</v>
      </c>
    </row>
    <row r="232" spans="1:7" ht="16.5" customHeight="1">
      <c r="A232" s="4"/>
      <c r="B232" s="38" t="s">
        <v>416</v>
      </c>
      <c r="C232" s="39"/>
      <c r="D232" s="40" t="s">
        <v>417</v>
      </c>
      <c r="E232" s="41" t="s">
        <v>418</v>
      </c>
      <c r="F232" s="42">
        <f>SUM(F233:F236)</f>
        <v>35722.28</v>
      </c>
      <c r="G232" s="42">
        <f t="shared" si="3"/>
        <v>30.921687946331964</v>
      </c>
    </row>
    <row r="233" spans="1:7" ht="16.5" customHeight="1">
      <c r="A233" s="5"/>
      <c r="B233" s="5"/>
      <c r="C233" s="5" t="s">
        <v>419</v>
      </c>
      <c r="D233" s="6" t="s">
        <v>420</v>
      </c>
      <c r="E233" s="7" t="s">
        <v>421</v>
      </c>
      <c r="F233" s="16">
        <v>0</v>
      </c>
      <c r="G233" s="16">
        <f t="shared" si="3"/>
        <v>0</v>
      </c>
    </row>
    <row r="234" spans="1:7" ht="16.5" customHeight="1">
      <c r="A234" s="5"/>
      <c r="B234" s="5"/>
      <c r="C234" s="5" t="s">
        <v>287</v>
      </c>
      <c r="D234" s="6" t="s">
        <v>288</v>
      </c>
      <c r="E234" s="7" t="s">
        <v>422</v>
      </c>
      <c r="F234" s="16">
        <v>4078.48</v>
      </c>
      <c r="G234" s="16">
        <f t="shared" si="3"/>
        <v>27.19349246566209</v>
      </c>
    </row>
    <row r="235" spans="1:7" ht="16.5" customHeight="1">
      <c r="A235" s="5"/>
      <c r="B235" s="5"/>
      <c r="C235" s="5" t="s">
        <v>290</v>
      </c>
      <c r="D235" s="6" t="s">
        <v>291</v>
      </c>
      <c r="E235" s="7" t="s">
        <v>423</v>
      </c>
      <c r="F235" s="16">
        <v>31243.8</v>
      </c>
      <c r="G235" s="16">
        <f t="shared" si="3"/>
        <v>32.068933663152926</v>
      </c>
    </row>
    <row r="236" spans="1:7" ht="16.5" customHeight="1">
      <c r="A236" s="5"/>
      <c r="B236" s="5"/>
      <c r="C236" s="5" t="s">
        <v>269</v>
      </c>
      <c r="D236" s="6" t="s">
        <v>270</v>
      </c>
      <c r="E236" s="7" t="s">
        <v>15</v>
      </c>
      <c r="F236" s="16">
        <v>400</v>
      </c>
      <c r="G236" s="16">
        <f t="shared" si="3"/>
        <v>100</v>
      </c>
    </row>
    <row r="237" spans="1:7" ht="16.5" customHeight="1">
      <c r="A237" s="4"/>
      <c r="B237" s="38" t="s">
        <v>71</v>
      </c>
      <c r="C237" s="39"/>
      <c r="D237" s="40" t="s">
        <v>11</v>
      </c>
      <c r="E237" s="41" t="s">
        <v>424</v>
      </c>
      <c r="F237" s="42">
        <f>SUM(F238:F243)</f>
        <v>56585.619999999995</v>
      </c>
      <c r="G237" s="42">
        <f t="shared" si="3"/>
        <v>46.38926053451385</v>
      </c>
    </row>
    <row r="238" spans="1:7" ht="16.5" customHeight="1">
      <c r="A238" s="5"/>
      <c r="B238" s="5"/>
      <c r="C238" s="5" t="s">
        <v>368</v>
      </c>
      <c r="D238" s="6" t="s">
        <v>369</v>
      </c>
      <c r="E238" s="7" t="s">
        <v>425</v>
      </c>
      <c r="F238" s="16">
        <v>9690</v>
      </c>
      <c r="G238" s="16">
        <f t="shared" si="3"/>
        <v>33.18493150684932</v>
      </c>
    </row>
    <row r="239" spans="1:7" ht="16.5" customHeight="1">
      <c r="A239" s="5"/>
      <c r="B239" s="5"/>
      <c r="C239" s="5" t="s">
        <v>426</v>
      </c>
      <c r="D239" s="6" t="s">
        <v>427</v>
      </c>
      <c r="E239" s="7" t="s">
        <v>428</v>
      </c>
      <c r="F239" s="16">
        <v>13439</v>
      </c>
      <c r="G239" s="16">
        <f t="shared" si="3"/>
        <v>58.43043478260869</v>
      </c>
    </row>
    <row r="240" spans="1:7" ht="16.5" customHeight="1">
      <c r="A240" s="5"/>
      <c r="B240" s="5"/>
      <c r="C240" s="5" t="s">
        <v>287</v>
      </c>
      <c r="D240" s="6" t="s">
        <v>288</v>
      </c>
      <c r="E240" s="7" t="s">
        <v>429</v>
      </c>
      <c r="F240" s="16">
        <v>0</v>
      </c>
      <c r="G240" s="16">
        <f t="shared" si="3"/>
        <v>0</v>
      </c>
    </row>
    <row r="241" spans="1:7" ht="16.5" customHeight="1">
      <c r="A241" s="5"/>
      <c r="B241" s="5"/>
      <c r="C241" s="5" t="s">
        <v>397</v>
      </c>
      <c r="D241" s="6" t="s">
        <v>398</v>
      </c>
      <c r="E241" s="7" t="s">
        <v>53</v>
      </c>
      <c r="F241" s="16">
        <v>0</v>
      </c>
      <c r="G241" s="16">
        <f t="shared" si="3"/>
        <v>0</v>
      </c>
    </row>
    <row r="242" spans="1:7" ht="16.5" customHeight="1">
      <c r="A242" s="5"/>
      <c r="B242" s="5"/>
      <c r="C242" s="5" t="s">
        <v>405</v>
      </c>
      <c r="D242" s="6" t="s">
        <v>406</v>
      </c>
      <c r="E242" s="7" t="s">
        <v>430</v>
      </c>
      <c r="F242" s="16">
        <v>4899.11</v>
      </c>
      <c r="G242" s="16">
        <f t="shared" si="3"/>
        <v>53.954955947136554</v>
      </c>
    </row>
    <row r="243" spans="1:7" ht="16.5" customHeight="1">
      <c r="A243" s="5"/>
      <c r="B243" s="5"/>
      <c r="C243" s="5" t="s">
        <v>269</v>
      </c>
      <c r="D243" s="6" t="s">
        <v>270</v>
      </c>
      <c r="E243" s="7" t="s">
        <v>431</v>
      </c>
      <c r="F243" s="16">
        <v>28557.51</v>
      </c>
      <c r="G243" s="16">
        <f t="shared" si="3"/>
        <v>49.23708620689655</v>
      </c>
    </row>
    <row r="244" spans="1:7" ht="30" customHeight="1">
      <c r="A244" s="33" t="s">
        <v>78</v>
      </c>
      <c r="B244" s="33"/>
      <c r="C244" s="33"/>
      <c r="D244" s="34" t="s">
        <v>79</v>
      </c>
      <c r="E244" s="35" t="s">
        <v>80</v>
      </c>
      <c r="F244" s="36">
        <f>F245</f>
        <v>676.82</v>
      </c>
      <c r="G244" s="36">
        <f t="shared" si="3"/>
        <v>16.07266682498219</v>
      </c>
    </row>
    <row r="245" spans="1:7" ht="26.25" customHeight="1">
      <c r="A245" s="4"/>
      <c r="B245" s="38" t="s">
        <v>81</v>
      </c>
      <c r="C245" s="39"/>
      <c r="D245" s="40" t="s">
        <v>82</v>
      </c>
      <c r="E245" s="41" t="s">
        <v>80</v>
      </c>
      <c r="F245" s="42">
        <f>SUM(F246:F249)</f>
        <v>676.82</v>
      </c>
      <c r="G245" s="42">
        <f t="shared" si="3"/>
        <v>16.07266682498219</v>
      </c>
    </row>
    <row r="246" spans="1:7" ht="16.5" customHeight="1">
      <c r="A246" s="5"/>
      <c r="B246" s="5"/>
      <c r="C246" s="5" t="s">
        <v>278</v>
      </c>
      <c r="D246" s="6" t="s">
        <v>279</v>
      </c>
      <c r="E246" s="7" t="s">
        <v>432</v>
      </c>
      <c r="F246" s="16">
        <v>566.99</v>
      </c>
      <c r="G246" s="16">
        <f t="shared" si="3"/>
        <v>49.95506607929516</v>
      </c>
    </row>
    <row r="247" spans="1:7" ht="16.5" customHeight="1">
      <c r="A247" s="5"/>
      <c r="B247" s="5"/>
      <c r="C247" s="5" t="s">
        <v>281</v>
      </c>
      <c r="D247" s="6" t="s">
        <v>282</v>
      </c>
      <c r="E247" s="7" t="s">
        <v>433</v>
      </c>
      <c r="F247" s="16">
        <v>96.33</v>
      </c>
      <c r="G247" s="16">
        <f t="shared" si="3"/>
        <v>49.9119170984456</v>
      </c>
    </row>
    <row r="248" spans="1:7" ht="16.5" customHeight="1">
      <c r="A248" s="5"/>
      <c r="B248" s="5"/>
      <c r="C248" s="5" t="s">
        <v>284</v>
      </c>
      <c r="D248" s="6" t="s">
        <v>285</v>
      </c>
      <c r="E248" s="7" t="s">
        <v>434</v>
      </c>
      <c r="F248" s="16">
        <v>13.5</v>
      </c>
      <c r="G248" s="16">
        <f t="shared" si="3"/>
        <v>50</v>
      </c>
    </row>
    <row r="249" spans="1:7" ht="16.5" customHeight="1">
      <c r="A249" s="5"/>
      <c r="B249" s="5"/>
      <c r="C249" s="5" t="s">
        <v>287</v>
      </c>
      <c r="D249" s="6" t="s">
        <v>288</v>
      </c>
      <c r="E249" s="7" t="s">
        <v>435</v>
      </c>
      <c r="F249" s="16">
        <v>0</v>
      </c>
      <c r="G249" s="16">
        <f t="shared" si="3"/>
        <v>0</v>
      </c>
    </row>
    <row r="250" spans="1:7" ht="16.5" customHeight="1">
      <c r="A250" s="33" t="s">
        <v>436</v>
      </c>
      <c r="B250" s="33"/>
      <c r="C250" s="33"/>
      <c r="D250" s="34" t="s">
        <v>437</v>
      </c>
      <c r="E250" s="35" t="s">
        <v>438</v>
      </c>
      <c r="F250" s="36">
        <f>F251+F253+F264</f>
        <v>75997.32</v>
      </c>
      <c r="G250" s="36">
        <f t="shared" si="3"/>
        <v>17.186070650809697</v>
      </c>
    </row>
    <row r="251" spans="1:7" ht="16.5" customHeight="1">
      <c r="A251" s="4"/>
      <c r="B251" s="38" t="s">
        <v>439</v>
      </c>
      <c r="C251" s="39"/>
      <c r="D251" s="40" t="s">
        <v>440</v>
      </c>
      <c r="E251" s="41" t="s">
        <v>403</v>
      </c>
      <c r="F251" s="42">
        <f>F252</f>
        <v>0</v>
      </c>
      <c r="G251" s="42">
        <f t="shared" si="3"/>
        <v>0</v>
      </c>
    </row>
    <row r="252" spans="1:7" ht="16.5" customHeight="1">
      <c r="A252" s="5"/>
      <c r="B252" s="5"/>
      <c r="C252" s="5" t="s">
        <v>441</v>
      </c>
      <c r="D252" s="6" t="s">
        <v>442</v>
      </c>
      <c r="E252" s="7" t="s">
        <v>403</v>
      </c>
      <c r="F252" s="16">
        <v>0</v>
      </c>
      <c r="G252" s="16">
        <f t="shared" si="3"/>
        <v>0</v>
      </c>
    </row>
    <row r="253" spans="1:7" ht="16.5" customHeight="1">
      <c r="A253" s="4"/>
      <c r="B253" s="38" t="s">
        <v>443</v>
      </c>
      <c r="C253" s="39"/>
      <c r="D253" s="40" t="s">
        <v>444</v>
      </c>
      <c r="E253" s="41" t="s">
        <v>445</v>
      </c>
      <c r="F253" s="42">
        <f>SUM(F254:F263)</f>
        <v>75630.36</v>
      </c>
      <c r="G253" s="42">
        <f t="shared" si="3"/>
        <v>21.08145715854641</v>
      </c>
    </row>
    <row r="254" spans="1:7" ht="16.5" customHeight="1">
      <c r="A254" s="5"/>
      <c r="B254" s="5"/>
      <c r="C254" s="5" t="s">
        <v>368</v>
      </c>
      <c r="D254" s="6" t="s">
        <v>369</v>
      </c>
      <c r="E254" s="7" t="s">
        <v>446</v>
      </c>
      <c r="F254" s="16">
        <v>10038.58</v>
      </c>
      <c r="G254" s="16">
        <f t="shared" si="3"/>
        <v>41.827416666666664</v>
      </c>
    </row>
    <row r="255" spans="1:7" ht="16.5" customHeight="1">
      <c r="A255" s="5"/>
      <c r="B255" s="5"/>
      <c r="C255" s="5" t="s">
        <v>340</v>
      </c>
      <c r="D255" s="6" t="s">
        <v>341</v>
      </c>
      <c r="E255" s="7" t="s">
        <v>447</v>
      </c>
      <c r="F255" s="16">
        <v>11882</v>
      </c>
      <c r="G255" s="16">
        <f t="shared" si="3"/>
        <v>48.80072285197963</v>
      </c>
    </row>
    <row r="256" spans="1:7" ht="16.5" customHeight="1">
      <c r="A256" s="5"/>
      <c r="B256" s="5"/>
      <c r="C256" s="5" t="s">
        <v>287</v>
      </c>
      <c r="D256" s="6" t="s">
        <v>288</v>
      </c>
      <c r="E256" s="7" t="s">
        <v>448</v>
      </c>
      <c r="F256" s="16">
        <v>10614.1</v>
      </c>
      <c r="G256" s="16">
        <f t="shared" si="3"/>
        <v>19.965576915842142</v>
      </c>
    </row>
    <row r="257" spans="1:7" ht="16.5" customHeight="1">
      <c r="A257" s="5"/>
      <c r="B257" s="5"/>
      <c r="C257" s="5" t="s">
        <v>397</v>
      </c>
      <c r="D257" s="6" t="s">
        <v>398</v>
      </c>
      <c r="E257" s="7" t="s">
        <v>449</v>
      </c>
      <c r="F257" s="16">
        <v>16295.17</v>
      </c>
      <c r="G257" s="16">
        <f t="shared" si="3"/>
        <v>55.61491467576792</v>
      </c>
    </row>
    <row r="258" spans="1:7" ht="16.5" customHeight="1">
      <c r="A258" s="5"/>
      <c r="B258" s="5"/>
      <c r="C258" s="5" t="s">
        <v>306</v>
      </c>
      <c r="D258" s="6" t="s">
        <v>307</v>
      </c>
      <c r="E258" s="7" t="s">
        <v>450</v>
      </c>
      <c r="F258" s="16">
        <v>0</v>
      </c>
      <c r="G258" s="16">
        <f t="shared" si="3"/>
        <v>0</v>
      </c>
    </row>
    <row r="259" spans="1:7" ht="16.5" customHeight="1">
      <c r="A259" s="5"/>
      <c r="B259" s="5"/>
      <c r="C259" s="5" t="s">
        <v>290</v>
      </c>
      <c r="D259" s="6" t="s">
        <v>291</v>
      </c>
      <c r="E259" s="7" t="s">
        <v>451</v>
      </c>
      <c r="F259" s="16">
        <v>17300.66</v>
      </c>
      <c r="G259" s="16">
        <f aca="true" t="shared" si="4" ref="G259:G322">F259*100/E259</f>
        <v>63.60536764705882</v>
      </c>
    </row>
    <row r="260" spans="1:7" ht="16.5" customHeight="1">
      <c r="A260" s="5"/>
      <c r="B260" s="5"/>
      <c r="C260" s="5" t="s">
        <v>405</v>
      </c>
      <c r="D260" s="6" t="s">
        <v>406</v>
      </c>
      <c r="E260" s="7" t="s">
        <v>378</v>
      </c>
      <c r="F260" s="16">
        <v>465.85</v>
      </c>
      <c r="G260" s="16">
        <f t="shared" si="4"/>
        <v>38.82083333333333</v>
      </c>
    </row>
    <row r="261" spans="1:7" ht="16.5" customHeight="1">
      <c r="A261" s="5"/>
      <c r="B261" s="5"/>
      <c r="C261" s="5" t="s">
        <v>269</v>
      </c>
      <c r="D261" s="6" t="s">
        <v>270</v>
      </c>
      <c r="E261" s="7" t="s">
        <v>134</v>
      </c>
      <c r="F261" s="16">
        <v>9034</v>
      </c>
      <c r="G261" s="16">
        <f t="shared" si="4"/>
        <v>50.18888888888889</v>
      </c>
    </row>
    <row r="262" spans="1:7" ht="16.5" customHeight="1">
      <c r="A262" s="5"/>
      <c r="B262" s="5"/>
      <c r="C262" s="5" t="s">
        <v>271</v>
      </c>
      <c r="D262" s="6" t="s">
        <v>272</v>
      </c>
      <c r="E262" s="7" t="s">
        <v>343</v>
      </c>
      <c r="F262" s="16">
        <v>0</v>
      </c>
      <c r="G262" s="16">
        <f t="shared" si="4"/>
        <v>0</v>
      </c>
    </row>
    <row r="263" spans="1:7" ht="16.5" customHeight="1">
      <c r="A263" s="5"/>
      <c r="B263" s="5"/>
      <c r="C263" s="5" t="s">
        <v>373</v>
      </c>
      <c r="D263" s="6" t="s">
        <v>374</v>
      </c>
      <c r="E263" s="7" t="s">
        <v>452</v>
      </c>
      <c r="F263" s="16">
        <v>0</v>
      </c>
      <c r="G263" s="16">
        <f t="shared" si="4"/>
        <v>0</v>
      </c>
    </row>
    <row r="264" spans="1:7" ht="16.5" customHeight="1">
      <c r="A264" s="4"/>
      <c r="B264" s="38" t="s">
        <v>453</v>
      </c>
      <c r="C264" s="39"/>
      <c r="D264" s="40" t="s">
        <v>454</v>
      </c>
      <c r="E264" s="41" t="s">
        <v>455</v>
      </c>
      <c r="F264" s="42">
        <f>SUM(F265:F268)</f>
        <v>366.96</v>
      </c>
      <c r="G264" s="42">
        <f t="shared" si="4"/>
        <v>0.4483323152107514</v>
      </c>
    </row>
    <row r="265" spans="1:7" ht="16.5" customHeight="1">
      <c r="A265" s="5"/>
      <c r="B265" s="5"/>
      <c r="C265" s="5" t="s">
        <v>287</v>
      </c>
      <c r="D265" s="6" t="s">
        <v>288</v>
      </c>
      <c r="E265" s="7" t="s">
        <v>324</v>
      </c>
      <c r="F265" s="16">
        <v>0</v>
      </c>
      <c r="G265" s="16">
        <f t="shared" si="4"/>
        <v>0</v>
      </c>
    </row>
    <row r="266" spans="1:7" ht="16.5" customHeight="1">
      <c r="A266" s="5"/>
      <c r="B266" s="5"/>
      <c r="C266" s="5" t="s">
        <v>290</v>
      </c>
      <c r="D266" s="6" t="s">
        <v>291</v>
      </c>
      <c r="E266" s="7" t="s">
        <v>456</v>
      </c>
      <c r="F266" s="16">
        <v>0</v>
      </c>
      <c r="G266" s="16">
        <f t="shared" si="4"/>
        <v>0</v>
      </c>
    </row>
    <row r="267" spans="1:7" ht="16.5" customHeight="1">
      <c r="A267" s="5"/>
      <c r="B267" s="5"/>
      <c r="C267" s="5" t="s">
        <v>405</v>
      </c>
      <c r="D267" s="6" t="s">
        <v>406</v>
      </c>
      <c r="E267" s="7" t="s">
        <v>457</v>
      </c>
      <c r="F267" s="16">
        <v>366.96</v>
      </c>
      <c r="G267" s="16">
        <f t="shared" si="4"/>
        <v>43.17176470588235</v>
      </c>
    </row>
    <row r="268" spans="1:7" ht="16.5" customHeight="1">
      <c r="A268" s="5"/>
      <c r="B268" s="5"/>
      <c r="C268" s="5" t="s">
        <v>458</v>
      </c>
      <c r="D268" s="6" t="s">
        <v>459</v>
      </c>
      <c r="E268" s="7" t="s">
        <v>460</v>
      </c>
      <c r="F268" s="16">
        <v>0</v>
      </c>
      <c r="G268" s="16">
        <f t="shared" si="4"/>
        <v>0</v>
      </c>
    </row>
    <row r="269" spans="1:7" ht="16.5" customHeight="1">
      <c r="A269" s="33" t="s">
        <v>461</v>
      </c>
      <c r="B269" s="33"/>
      <c r="C269" s="33"/>
      <c r="D269" s="34" t="s">
        <v>462</v>
      </c>
      <c r="E269" s="35" t="s">
        <v>463</v>
      </c>
      <c r="F269" s="36">
        <f>F270</f>
        <v>81374.02</v>
      </c>
      <c r="G269" s="36">
        <f t="shared" si="4"/>
        <v>30.707177358490565</v>
      </c>
    </row>
    <row r="270" spans="1:7" ht="25.5" customHeight="1">
      <c r="A270" s="4"/>
      <c r="B270" s="38" t="s">
        <v>464</v>
      </c>
      <c r="C270" s="39"/>
      <c r="D270" s="40" t="s">
        <v>465</v>
      </c>
      <c r="E270" s="41" t="s">
        <v>463</v>
      </c>
      <c r="F270" s="42">
        <f>SUM(F271:F272)</f>
        <v>81374.02</v>
      </c>
      <c r="G270" s="42">
        <f t="shared" si="4"/>
        <v>30.707177358490565</v>
      </c>
    </row>
    <row r="271" spans="1:7" ht="16.5" customHeight="1">
      <c r="A271" s="5"/>
      <c r="B271" s="5"/>
      <c r="C271" s="5" t="s">
        <v>466</v>
      </c>
      <c r="D271" s="6" t="s">
        <v>467</v>
      </c>
      <c r="E271" s="7" t="s">
        <v>362</v>
      </c>
      <c r="F271" s="16">
        <v>0</v>
      </c>
      <c r="G271" s="16">
        <f t="shared" si="4"/>
        <v>0</v>
      </c>
    </row>
    <row r="272" spans="1:7" ht="34.5" customHeight="1">
      <c r="A272" s="5"/>
      <c r="B272" s="5"/>
      <c r="C272" s="5" t="s">
        <v>468</v>
      </c>
      <c r="D272" s="6" t="s">
        <v>469</v>
      </c>
      <c r="E272" s="7" t="s">
        <v>470</v>
      </c>
      <c r="F272" s="16">
        <v>81374.02</v>
      </c>
      <c r="G272" s="16">
        <f t="shared" si="4"/>
        <v>30.823492424242424</v>
      </c>
    </row>
    <row r="273" spans="1:7" ht="16.5" customHeight="1">
      <c r="A273" s="33" t="s">
        <v>150</v>
      </c>
      <c r="B273" s="33"/>
      <c r="C273" s="33"/>
      <c r="D273" s="34" t="s">
        <v>151</v>
      </c>
      <c r="E273" s="35" t="s">
        <v>263</v>
      </c>
      <c r="F273" s="36">
        <f>F274</f>
        <v>0</v>
      </c>
      <c r="G273" s="36">
        <f t="shared" si="4"/>
        <v>0</v>
      </c>
    </row>
    <row r="274" spans="1:7" ht="16.5" customHeight="1">
      <c r="A274" s="4"/>
      <c r="B274" s="38" t="s">
        <v>471</v>
      </c>
      <c r="C274" s="39"/>
      <c r="D274" s="40" t="s">
        <v>472</v>
      </c>
      <c r="E274" s="41" t="s">
        <v>263</v>
      </c>
      <c r="F274" s="42">
        <f>F275</f>
        <v>0</v>
      </c>
      <c r="G274" s="42">
        <f t="shared" si="4"/>
        <v>0</v>
      </c>
    </row>
    <row r="275" spans="1:7" ht="16.5" customHeight="1">
      <c r="A275" s="5"/>
      <c r="B275" s="5"/>
      <c r="C275" s="5" t="s">
        <v>458</v>
      </c>
      <c r="D275" s="6" t="s">
        <v>459</v>
      </c>
      <c r="E275" s="7" t="s">
        <v>263</v>
      </c>
      <c r="F275" s="16">
        <v>0</v>
      </c>
      <c r="G275" s="16">
        <f t="shared" si="4"/>
        <v>0</v>
      </c>
    </row>
    <row r="276" spans="1:7" ht="16.5" customHeight="1">
      <c r="A276" s="33" t="s">
        <v>178</v>
      </c>
      <c r="B276" s="33"/>
      <c r="C276" s="33"/>
      <c r="D276" s="34" t="s">
        <v>179</v>
      </c>
      <c r="E276" s="35" t="s">
        <v>473</v>
      </c>
      <c r="F276" s="36">
        <f>F277+F300+F303+F326+F328+F348+F352+F358+F373+F375+F383</f>
        <v>5947604.289999999</v>
      </c>
      <c r="G276" s="36">
        <f t="shared" si="4"/>
        <v>45.93841826468668</v>
      </c>
    </row>
    <row r="277" spans="1:7" ht="16.5" customHeight="1">
      <c r="A277" s="4"/>
      <c r="B277" s="38" t="s">
        <v>181</v>
      </c>
      <c r="C277" s="39"/>
      <c r="D277" s="40" t="s">
        <v>182</v>
      </c>
      <c r="E277" s="41" t="s">
        <v>474</v>
      </c>
      <c r="F277" s="42">
        <f>SUM(F278:F299)</f>
        <v>2345751.55</v>
      </c>
      <c r="G277" s="42">
        <f t="shared" si="4"/>
        <v>46.478108889572674</v>
      </c>
    </row>
    <row r="278" spans="1:7" ht="22.5" customHeight="1">
      <c r="A278" s="5"/>
      <c r="B278" s="5"/>
      <c r="C278" s="5" t="s">
        <v>475</v>
      </c>
      <c r="D278" s="6" t="s">
        <v>476</v>
      </c>
      <c r="E278" s="7" t="s">
        <v>477</v>
      </c>
      <c r="F278" s="16">
        <v>0</v>
      </c>
      <c r="G278" s="16">
        <f t="shared" si="4"/>
        <v>0</v>
      </c>
    </row>
    <row r="279" spans="1:7" ht="38.25" customHeight="1">
      <c r="A279" s="5"/>
      <c r="B279" s="5"/>
      <c r="C279" s="5" t="s">
        <v>478</v>
      </c>
      <c r="D279" s="6" t="s">
        <v>479</v>
      </c>
      <c r="E279" s="7" t="s">
        <v>480</v>
      </c>
      <c r="F279" s="16">
        <v>279409.86</v>
      </c>
      <c r="G279" s="16">
        <f t="shared" si="4"/>
        <v>45.80489508196721</v>
      </c>
    </row>
    <row r="280" spans="1:7" ht="16.5" customHeight="1">
      <c r="A280" s="5"/>
      <c r="B280" s="5"/>
      <c r="C280" s="5" t="s">
        <v>376</v>
      </c>
      <c r="D280" s="6" t="s">
        <v>377</v>
      </c>
      <c r="E280" s="7" t="s">
        <v>481</v>
      </c>
      <c r="F280" s="16">
        <v>107382.92</v>
      </c>
      <c r="G280" s="16">
        <f t="shared" si="4"/>
        <v>50.16955709213231</v>
      </c>
    </row>
    <row r="281" spans="1:7" ht="16.5" customHeight="1">
      <c r="A281" s="5"/>
      <c r="B281" s="5"/>
      <c r="C281" s="5" t="s">
        <v>278</v>
      </c>
      <c r="D281" s="6" t="s">
        <v>279</v>
      </c>
      <c r="E281" s="7" t="s">
        <v>482</v>
      </c>
      <c r="F281" s="16">
        <v>1203244.44</v>
      </c>
      <c r="G281" s="16">
        <f t="shared" si="4"/>
        <v>46.07446924608303</v>
      </c>
    </row>
    <row r="282" spans="1:7" ht="16.5" customHeight="1">
      <c r="A282" s="5"/>
      <c r="B282" s="5"/>
      <c r="C282" s="5" t="s">
        <v>351</v>
      </c>
      <c r="D282" s="6" t="s">
        <v>352</v>
      </c>
      <c r="E282" s="7" t="s">
        <v>483</v>
      </c>
      <c r="F282" s="16">
        <v>194422.33</v>
      </c>
      <c r="G282" s="16">
        <f t="shared" si="4"/>
        <v>98.5215009628053</v>
      </c>
    </row>
    <row r="283" spans="1:7" ht="16.5" customHeight="1">
      <c r="A283" s="5"/>
      <c r="B283" s="5"/>
      <c r="C283" s="5" t="s">
        <v>281</v>
      </c>
      <c r="D283" s="6" t="s">
        <v>282</v>
      </c>
      <c r="E283" s="7" t="s">
        <v>484</v>
      </c>
      <c r="F283" s="16">
        <v>255353.22</v>
      </c>
      <c r="G283" s="16">
        <f t="shared" si="4"/>
        <v>49.207832300434745</v>
      </c>
    </row>
    <row r="284" spans="1:7" ht="16.5" customHeight="1">
      <c r="A284" s="5"/>
      <c r="B284" s="5"/>
      <c r="C284" s="5" t="s">
        <v>284</v>
      </c>
      <c r="D284" s="6" t="s">
        <v>285</v>
      </c>
      <c r="E284" s="7" t="s">
        <v>485</v>
      </c>
      <c r="F284" s="16">
        <v>29278.6</v>
      </c>
      <c r="G284" s="16">
        <f t="shared" si="4"/>
        <v>39.66967455220443</v>
      </c>
    </row>
    <row r="285" spans="1:7" ht="24.75" customHeight="1">
      <c r="A285" s="5"/>
      <c r="B285" s="5"/>
      <c r="C285" s="5" t="s">
        <v>486</v>
      </c>
      <c r="D285" s="6" t="s">
        <v>487</v>
      </c>
      <c r="E285" s="7" t="s">
        <v>488</v>
      </c>
      <c r="F285" s="16">
        <v>0</v>
      </c>
      <c r="G285" s="16">
        <f t="shared" si="4"/>
        <v>0</v>
      </c>
    </row>
    <row r="286" spans="1:7" ht="16.5" customHeight="1">
      <c r="A286" s="5"/>
      <c r="B286" s="5"/>
      <c r="C286" s="5" t="s">
        <v>340</v>
      </c>
      <c r="D286" s="6" t="s">
        <v>341</v>
      </c>
      <c r="E286" s="7" t="s">
        <v>489</v>
      </c>
      <c r="F286" s="16">
        <v>0</v>
      </c>
      <c r="G286" s="16">
        <f t="shared" si="4"/>
        <v>0</v>
      </c>
    </row>
    <row r="287" spans="1:7" ht="16.5" customHeight="1">
      <c r="A287" s="5"/>
      <c r="B287" s="5"/>
      <c r="C287" s="5" t="s">
        <v>419</v>
      </c>
      <c r="D287" s="6" t="s">
        <v>420</v>
      </c>
      <c r="E287" s="7" t="s">
        <v>490</v>
      </c>
      <c r="F287" s="16">
        <v>547.62</v>
      </c>
      <c r="G287" s="16">
        <f t="shared" si="4"/>
        <v>19.55785714285714</v>
      </c>
    </row>
    <row r="288" spans="1:7" ht="16.5" customHeight="1">
      <c r="A288" s="5"/>
      <c r="B288" s="5"/>
      <c r="C288" s="5" t="s">
        <v>287</v>
      </c>
      <c r="D288" s="6" t="s">
        <v>288</v>
      </c>
      <c r="E288" s="7" t="s">
        <v>491</v>
      </c>
      <c r="F288" s="16">
        <v>33689.69</v>
      </c>
      <c r="G288" s="16">
        <f t="shared" si="4"/>
        <v>51.54954555191725</v>
      </c>
    </row>
    <row r="289" spans="1:7" ht="16.5" customHeight="1">
      <c r="A289" s="5"/>
      <c r="B289" s="5"/>
      <c r="C289" s="5" t="s">
        <v>492</v>
      </c>
      <c r="D289" s="6" t="s">
        <v>493</v>
      </c>
      <c r="E289" s="7" t="s">
        <v>494</v>
      </c>
      <c r="F289" s="16">
        <v>2172.27</v>
      </c>
      <c r="G289" s="16">
        <f t="shared" si="4"/>
        <v>29.303520841764467</v>
      </c>
    </row>
    <row r="290" spans="1:7" ht="16.5" customHeight="1">
      <c r="A290" s="5"/>
      <c r="B290" s="5"/>
      <c r="C290" s="5" t="s">
        <v>397</v>
      </c>
      <c r="D290" s="6" t="s">
        <v>398</v>
      </c>
      <c r="E290" s="7" t="s">
        <v>495</v>
      </c>
      <c r="F290" s="16">
        <v>70515.02</v>
      </c>
      <c r="G290" s="16">
        <f t="shared" si="4"/>
        <v>60.462521221682984</v>
      </c>
    </row>
    <row r="291" spans="1:7" ht="16.5" customHeight="1">
      <c r="A291" s="5"/>
      <c r="B291" s="5"/>
      <c r="C291" s="5" t="s">
        <v>306</v>
      </c>
      <c r="D291" s="6" t="s">
        <v>307</v>
      </c>
      <c r="E291" s="7" t="s">
        <v>496</v>
      </c>
      <c r="F291" s="16">
        <v>1758.9</v>
      </c>
      <c r="G291" s="16">
        <f t="shared" si="4"/>
        <v>12.718924000289247</v>
      </c>
    </row>
    <row r="292" spans="1:7" ht="16.5" customHeight="1">
      <c r="A292" s="5"/>
      <c r="B292" s="5"/>
      <c r="C292" s="5" t="s">
        <v>401</v>
      </c>
      <c r="D292" s="6" t="s">
        <v>402</v>
      </c>
      <c r="E292" s="7" t="s">
        <v>497</v>
      </c>
      <c r="F292" s="16">
        <v>3559.82</v>
      </c>
      <c r="G292" s="16">
        <f t="shared" si="4"/>
        <v>55.86660389202762</v>
      </c>
    </row>
    <row r="293" spans="1:7" ht="16.5" customHeight="1">
      <c r="A293" s="5"/>
      <c r="B293" s="5"/>
      <c r="C293" s="5" t="s">
        <v>290</v>
      </c>
      <c r="D293" s="6" t="s">
        <v>291</v>
      </c>
      <c r="E293" s="7" t="s">
        <v>498</v>
      </c>
      <c r="F293" s="16">
        <v>37623.46</v>
      </c>
      <c r="G293" s="16">
        <f t="shared" si="4"/>
        <v>48.79066811909949</v>
      </c>
    </row>
    <row r="294" spans="1:7" ht="16.5" customHeight="1">
      <c r="A294" s="5"/>
      <c r="B294" s="5"/>
      <c r="C294" s="5" t="s">
        <v>405</v>
      </c>
      <c r="D294" s="6" t="s">
        <v>406</v>
      </c>
      <c r="E294" s="7" t="s">
        <v>499</v>
      </c>
      <c r="F294" s="16">
        <v>4610.1</v>
      </c>
      <c r="G294" s="16">
        <f t="shared" si="4"/>
        <v>44.162276080084304</v>
      </c>
    </row>
    <row r="295" spans="1:7" ht="16.5" customHeight="1">
      <c r="A295" s="5"/>
      <c r="B295" s="5"/>
      <c r="C295" s="5" t="s">
        <v>360</v>
      </c>
      <c r="D295" s="6" t="s">
        <v>361</v>
      </c>
      <c r="E295" s="7" t="s">
        <v>500</v>
      </c>
      <c r="F295" s="16">
        <v>945</v>
      </c>
      <c r="G295" s="16">
        <f t="shared" si="4"/>
        <v>45.8960660514813</v>
      </c>
    </row>
    <row r="296" spans="1:7" ht="16.5" customHeight="1">
      <c r="A296" s="5"/>
      <c r="B296" s="5"/>
      <c r="C296" s="5" t="s">
        <v>269</v>
      </c>
      <c r="D296" s="6" t="s">
        <v>270</v>
      </c>
      <c r="E296" s="7" t="s">
        <v>501</v>
      </c>
      <c r="F296" s="16">
        <v>3978.3</v>
      </c>
      <c r="G296" s="16">
        <f t="shared" si="4"/>
        <v>53.67377226119806</v>
      </c>
    </row>
    <row r="297" spans="1:7" ht="16.5" customHeight="1">
      <c r="A297" s="5"/>
      <c r="B297" s="5"/>
      <c r="C297" s="5" t="s">
        <v>411</v>
      </c>
      <c r="D297" s="6" t="s">
        <v>412</v>
      </c>
      <c r="E297" s="7" t="s">
        <v>502</v>
      </c>
      <c r="F297" s="16">
        <v>117260</v>
      </c>
      <c r="G297" s="16">
        <f t="shared" si="4"/>
        <v>77.73181661496037</v>
      </c>
    </row>
    <row r="298" spans="1:7" ht="22.5" customHeight="1">
      <c r="A298" s="5"/>
      <c r="B298" s="5"/>
      <c r="C298" s="5" t="s">
        <v>363</v>
      </c>
      <c r="D298" s="6" t="s">
        <v>364</v>
      </c>
      <c r="E298" s="7" t="s">
        <v>503</v>
      </c>
      <c r="F298" s="16">
        <v>0</v>
      </c>
      <c r="G298" s="16">
        <f t="shared" si="4"/>
        <v>0</v>
      </c>
    </row>
    <row r="299" spans="1:7" ht="16.5" customHeight="1">
      <c r="A299" s="5"/>
      <c r="B299" s="5"/>
      <c r="C299" s="5" t="s">
        <v>271</v>
      </c>
      <c r="D299" s="6" t="s">
        <v>272</v>
      </c>
      <c r="E299" s="7" t="s">
        <v>504</v>
      </c>
      <c r="F299" s="16">
        <v>0</v>
      </c>
      <c r="G299" s="16">
        <f t="shared" si="4"/>
        <v>0</v>
      </c>
    </row>
    <row r="300" spans="1:7" ht="16.5" customHeight="1">
      <c r="A300" s="4"/>
      <c r="B300" s="38" t="s">
        <v>186</v>
      </c>
      <c r="C300" s="39"/>
      <c r="D300" s="40" t="s">
        <v>187</v>
      </c>
      <c r="E300" s="41" t="s">
        <v>505</v>
      </c>
      <c r="F300" s="42">
        <f>SUM(F301:F302)</f>
        <v>82866</v>
      </c>
      <c r="G300" s="42">
        <f t="shared" si="4"/>
        <v>65.55854430379746</v>
      </c>
    </row>
    <row r="301" spans="1:7" ht="36" customHeight="1">
      <c r="A301" s="5"/>
      <c r="B301" s="5"/>
      <c r="C301" s="5" t="s">
        <v>25</v>
      </c>
      <c r="D301" s="6" t="s">
        <v>296</v>
      </c>
      <c r="E301" s="7" t="s">
        <v>342</v>
      </c>
      <c r="F301" s="16">
        <v>0</v>
      </c>
      <c r="G301" s="16">
        <f t="shared" si="4"/>
        <v>0</v>
      </c>
    </row>
    <row r="302" spans="1:7" ht="36.75" customHeight="1">
      <c r="A302" s="5"/>
      <c r="B302" s="5"/>
      <c r="C302" s="5" t="s">
        <v>478</v>
      </c>
      <c r="D302" s="6" t="s">
        <v>479</v>
      </c>
      <c r="E302" s="7" t="s">
        <v>506</v>
      </c>
      <c r="F302" s="16">
        <v>82866</v>
      </c>
      <c r="G302" s="16">
        <f t="shared" si="4"/>
        <v>68.82558139534883</v>
      </c>
    </row>
    <row r="303" spans="1:7" ht="16.5" customHeight="1">
      <c r="A303" s="4"/>
      <c r="B303" s="38" t="s">
        <v>188</v>
      </c>
      <c r="C303" s="39"/>
      <c r="D303" s="40" t="s">
        <v>189</v>
      </c>
      <c r="E303" s="41" t="s">
        <v>507</v>
      </c>
      <c r="F303" s="42">
        <f>SUM(F304:F325)</f>
        <v>1178860.5699999998</v>
      </c>
      <c r="G303" s="42">
        <f t="shared" si="4"/>
        <v>43.69900281093071</v>
      </c>
    </row>
    <row r="304" spans="1:7" ht="38.25" customHeight="1">
      <c r="A304" s="5"/>
      <c r="B304" s="5"/>
      <c r="C304" s="5" t="s">
        <v>25</v>
      </c>
      <c r="D304" s="6" t="s">
        <v>296</v>
      </c>
      <c r="E304" s="7" t="s">
        <v>508</v>
      </c>
      <c r="F304" s="16">
        <v>124684.29</v>
      </c>
      <c r="G304" s="16">
        <f t="shared" si="4"/>
        <v>39.96291346153846</v>
      </c>
    </row>
    <row r="305" spans="1:7" ht="25.5" customHeight="1">
      <c r="A305" s="5"/>
      <c r="B305" s="5"/>
      <c r="C305" s="5" t="s">
        <v>475</v>
      </c>
      <c r="D305" s="6" t="s">
        <v>476</v>
      </c>
      <c r="E305" s="7" t="s">
        <v>509</v>
      </c>
      <c r="F305" s="16">
        <v>336161.55</v>
      </c>
      <c r="G305" s="16">
        <f t="shared" si="4"/>
        <v>40.73895365747249</v>
      </c>
    </row>
    <row r="306" spans="1:7" ht="39" customHeight="1">
      <c r="A306" s="5"/>
      <c r="B306" s="5"/>
      <c r="C306" s="5" t="s">
        <v>478</v>
      </c>
      <c r="D306" s="6" t="s">
        <v>479</v>
      </c>
      <c r="E306" s="7" t="s">
        <v>510</v>
      </c>
      <c r="F306" s="16">
        <v>0</v>
      </c>
      <c r="G306" s="16">
        <f t="shared" si="4"/>
        <v>0</v>
      </c>
    </row>
    <row r="307" spans="1:7" ht="16.5" customHeight="1">
      <c r="A307" s="5"/>
      <c r="B307" s="5"/>
      <c r="C307" s="5" t="s">
        <v>376</v>
      </c>
      <c r="D307" s="6" t="s">
        <v>377</v>
      </c>
      <c r="E307" s="7" t="s">
        <v>511</v>
      </c>
      <c r="F307" s="16">
        <v>35462.65</v>
      </c>
      <c r="G307" s="16">
        <f t="shared" si="4"/>
        <v>49.60574354096435</v>
      </c>
    </row>
    <row r="308" spans="1:7" ht="16.5" customHeight="1">
      <c r="A308" s="5"/>
      <c r="B308" s="5"/>
      <c r="C308" s="5" t="s">
        <v>278</v>
      </c>
      <c r="D308" s="6" t="s">
        <v>279</v>
      </c>
      <c r="E308" s="7" t="s">
        <v>512</v>
      </c>
      <c r="F308" s="16">
        <v>418580.62</v>
      </c>
      <c r="G308" s="16">
        <f t="shared" si="4"/>
        <v>46.134448576334776</v>
      </c>
    </row>
    <row r="309" spans="1:7" ht="16.5" customHeight="1">
      <c r="A309" s="5"/>
      <c r="B309" s="5"/>
      <c r="C309" s="5" t="s">
        <v>351</v>
      </c>
      <c r="D309" s="6" t="s">
        <v>352</v>
      </c>
      <c r="E309" s="7" t="s">
        <v>513</v>
      </c>
      <c r="F309" s="16">
        <v>62224.42</v>
      </c>
      <c r="G309" s="16">
        <f t="shared" si="4"/>
        <v>72.86231850117096</v>
      </c>
    </row>
    <row r="310" spans="1:7" ht="16.5" customHeight="1">
      <c r="A310" s="5"/>
      <c r="B310" s="5"/>
      <c r="C310" s="5" t="s">
        <v>281</v>
      </c>
      <c r="D310" s="6" t="s">
        <v>282</v>
      </c>
      <c r="E310" s="7" t="s">
        <v>514</v>
      </c>
      <c r="F310" s="16">
        <v>87236.79</v>
      </c>
      <c r="G310" s="16">
        <f t="shared" si="4"/>
        <v>47.67089804260156</v>
      </c>
    </row>
    <row r="311" spans="1:7" ht="16.5" customHeight="1">
      <c r="A311" s="5"/>
      <c r="B311" s="5"/>
      <c r="C311" s="5" t="s">
        <v>284</v>
      </c>
      <c r="D311" s="6" t="s">
        <v>285</v>
      </c>
      <c r="E311" s="7" t="s">
        <v>515</v>
      </c>
      <c r="F311" s="16">
        <v>8567.35</v>
      </c>
      <c r="G311" s="16">
        <f t="shared" si="4"/>
        <v>32.9361448562202</v>
      </c>
    </row>
    <row r="312" spans="1:7" ht="24" customHeight="1">
      <c r="A312" s="5"/>
      <c r="B312" s="5"/>
      <c r="C312" s="5" t="s">
        <v>486</v>
      </c>
      <c r="D312" s="6" t="s">
        <v>487</v>
      </c>
      <c r="E312" s="7" t="s">
        <v>516</v>
      </c>
      <c r="F312" s="16">
        <v>0</v>
      </c>
      <c r="G312" s="16">
        <f t="shared" si="4"/>
        <v>0</v>
      </c>
    </row>
    <row r="313" spans="1:7" ht="16.5" customHeight="1">
      <c r="A313" s="5"/>
      <c r="B313" s="5"/>
      <c r="C313" s="5" t="s">
        <v>340</v>
      </c>
      <c r="D313" s="6" t="s">
        <v>341</v>
      </c>
      <c r="E313" s="7" t="s">
        <v>517</v>
      </c>
      <c r="F313" s="16">
        <v>0</v>
      </c>
      <c r="G313" s="16">
        <f t="shared" si="4"/>
        <v>0</v>
      </c>
    </row>
    <row r="314" spans="1:7" ht="16.5" customHeight="1">
      <c r="A314" s="5"/>
      <c r="B314" s="5"/>
      <c r="C314" s="5" t="s">
        <v>419</v>
      </c>
      <c r="D314" s="6" t="s">
        <v>420</v>
      </c>
      <c r="E314" s="7" t="s">
        <v>362</v>
      </c>
      <c r="F314" s="16">
        <v>189.15</v>
      </c>
      <c r="G314" s="16">
        <f t="shared" si="4"/>
        <v>18.915</v>
      </c>
    </row>
    <row r="315" spans="1:7" ht="16.5" customHeight="1">
      <c r="A315" s="5"/>
      <c r="B315" s="5"/>
      <c r="C315" s="5" t="s">
        <v>287</v>
      </c>
      <c r="D315" s="6" t="s">
        <v>288</v>
      </c>
      <c r="E315" s="7" t="s">
        <v>518</v>
      </c>
      <c r="F315" s="16">
        <v>15909.47</v>
      </c>
      <c r="G315" s="16">
        <f t="shared" si="4"/>
        <v>58.206087879120474</v>
      </c>
    </row>
    <row r="316" spans="1:7" ht="16.5" customHeight="1">
      <c r="A316" s="5"/>
      <c r="B316" s="5"/>
      <c r="C316" s="5" t="s">
        <v>492</v>
      </c>
      <c r="D316" s="6" t="s">
        <v>493</v>
      </c>
      <c r="E316" s="7" t="s">
        <v>519</v>
      </c>
      <c r="F316" s="16">
        <v>630.95</v>
      </c>
      <c r="G316" s="16">
        <f t="shared" si="4"/>
        <v>20.592362924281986</v>
      </c>
    </row>
    <row r="317" spans="1:7" ht="16.5" customHeight="1">
      <c r="A317" s="5"/>
      <c r="B317" s="5"/>
      <c r="C317" s="5" t="s">
        <v>397</v>
      </c>
      <c r="D317" s="6" t="s">
        <v>398</v>
      </c>
      <c r="E317" s="7" t="s">
        <v>520</v>
      </c>
      <c r="F317" s="16">
        <v>26403.68</v>
      </c>
      <c r="G317" s="16">
        <f t="shared" si="4"/>
        <v>49.10211444405185</v>
      </c>
    </row>
    <row r="318" spans="1:7" ht="16.5" customHeight="1">
      <c r="A318" s="5"/>
      <c r="B318" s="5"/>
      <c r="C318" s="5" t="s">
        <v>306</v>
      </c>
      <c r="D318" s="6" t="s">
        <v>307</v>
      </c>
      <c r="E318" s="7" t="s">
        <v>521</v>
      </c>
      <c r="F318" s="16">
        <v>879.45</v>
      </c>
      <c r="G318" s="16">
        <f t="shared" si="4"/>
        <v>13.015391445907948</v>
      </c>
    </row>
    <row r="319" spans="1:7" ht="16.5" customHeight="1">
      <c r="A319" s="5"/>
      <c r="B319" s="5"/>
      <c r="C319" s="5" t="s">
        <v>401</v>
      </c>
      <c r="D319" s="6" t="s">
        <v>402</v>
      </c>
      <c r="E319" s="7" t="s">
        <v>522</v>
      </c>
      <c r="F319" s="16">
        <v>1170.64</v>
      </c>
      <c r="G319" s="16">
        <f t="shared" si="4"/>
        <v>36.662699655496404</v>
      </c>
    </row>
    <row r="320" spans="1:7" ht="16.5" customHeight="1">
      <c r="A320" s="5"/>
      <c r="B320" s="5"/>
      <c r="C320" s="5" t="s">
        <v>290</v>
      </c>
      <c r="D320" s="6" t="s">
        <v>291</v>
      </c>
      <c r="E320" s="7" t="s">
        <v>523</v>
      </c>
      <c r="F320" s="16">
        <v>13698.47</v>
      </c>
      <c r="G320" s="16">
        <f t="shared" si="4"/>
        <v>44.291483445421626</v>
      </c>
    </row>
    <row r="321" spans="1:7" ht="16.5" customHeight="1">
      <c r="A321" s="5"/>
      <c r="B321" s="5"/>
      <c r="C321" s="5" t="s">
        <v>405</v>
      </c>
      <c r="D321" s="6" t="s">
        <v>406</v>
      </c>
      <c r="E321" s="7" t="s">
        <v>524</v>
      </c>
      <c r="F321" s="16">
        <v>1339.16</v>
      </c>
      <c r="G321" s="16">
        <f t="shared" si="4"/>
        <v>33.698037242073475</v>
      </c>
    </row>
    <row r="322" spans="1:7" ht="16.5" customHeight="1">
      <c r="A322" s="5"/>
      <c r="B322" s="5"/>
      <c r="C322" s="5" t="s">
        <v>360</v>
      </c>
      <c r="D322" s="6" t="s">
        <v>361</v>
      </c>
      <c r="E322" s="7" t="s">
        <v>525</v>
      </c>
      <c r="F322" s="16">
        <v>253.11</v>
      </c>
      <c r="G322" s="16">
        <f t="shared" si="4"/>
        <v>24.814705882352943</v>
      </c>
    </row>
    <row r="323" spans="1:7" ht="16.5" customHeight="1">
      <c r="A323" s="5"/>
      <c r="B323" s="5"/>
      <c r="C323" s="5" t="s">
        <v>269</v>
      </c>
      <c r="D323" s="6" t="s">
        <v>270</v>
      </c>
      <c r="E323" s="7" t="s">
        <v>526</v>
      </c>
      <c r="F323" s="16">
        <v>1478.82</v>
      </c>
      <c r="G323" s="16">
        <f aca="true" t="shared" si="5" ref="G323:G386">F323*100/E323</f>
        <v>44.88072837632777</v>
      </c>
    </row>
    <row r="324" spans="1:7" ht="16.5" customHeight="1">
      <c r="A324" s="5"/>
      <c r="B324" s="5"/>
      <c r="C324" s="5" t="s">
        <v>411</v>
      </c>
      <c r="D324" s="6" t="s">
        <v>412</v>
      </c>
      <c r="E324" s="7" t="s">
        <v>527</v>
      </c>
      <c r="F324" s="16">
        <v>43990</v>
      </c>
      <c r="G324" s="16">
        <f t="shared" si="5"/>
        <v>77.6659604519774</v>
      </c>
    </row>
    <row r="325" spans="1:7" ht="23.25" customHeight="1">
      <c r="A325" s="5"/>
      <c r="B325" s="5"/>
      <c r="C325" s="5" t="s">
        <v>363</v>
      </c>
      <c r="D325" s="6" t="s">
        <v>364</v>
      </c>
      <c r="E325" s="7" t="s">
        <v>528</v>
      </c>
      <c r="F325" s="16">
        <v>0</v>
      </c>
      <c r="G325" s="16">
        <f t="shared" si="5"/>
        <v>0</v>
      </c>
    </row>
    <row r="326" spans="1:7" ht="16.5" customHeight="1">
      <c r="A326" s="4"/>
      <c r="B326" s="38" t="s">
        <v>529</v>
      </c>
      <c r="C326" s="39"/>
      <c r="D326" s="40" t="s">
        <v>530</v>
      </c>
      <c r="E326" s="41" t="s">
        <v>371</v>
      </c>
      <c r="F326" s="42">
        <f>F327</f>
        <v>0</v>
      </c>
      <c r="G326" s="42">
        <f t="shared" si="5"/>
        <v>0</v>
      </c>
    </row>
    <row r="327" spans="1:7" ht="37.5" customHeight="1">
      <c r="A327" s="5"/>
      <c r="B327" s="5"/>
      <c r="C327" s="5" t="s">
        <v>25</v>
      </c>
      <c r="D327" s="6" t="s">
        <v>296</v>
      </c>
      <c r="E327" s="7" t="s">
        <v>371</v>
      </c>
      <c r="F327" s="16">
        <v>0</v>
      </c>
      <c r="G327" s="16">
        <f t="shared" si="5"/>
        <v>0</v>
      </c>
    </row>
    <row r="328" spans="1:7" ht="16.5" customHeight="1">
      <c r="A328" s="4"/>
      <c r="B328" s="38" t="s">
        <v>531</v>
      </c>
      <c r="C328" s="39"/>
      <c r="D328" s="40" t="s">
        <v>532</v>
      </c>
      <c r="E328" s="41" t="s">
        <v>533</v>
      </c>
      <c r="F328" s="42">
        <f>SUM(F329:F347)</f>
        <v>1165155.8699999999</v>
      </c>
      <c r="G328" s="42">
        <f t="shared" si="5"/>
        <v>50.94390449186427</v>
      </c>
    </row>
    <row r="329" spans="1:7" ht="16.5" customHeight="1">
      <c r="A329" s="5"/>
      <c r="B329" s="5"/>
      <c r="C329" s="5" t="s">
        <v>376</v>
      </c>
      <c r="D329" s="6" t="s">
        <v>377</v>
      </c>
      <c r="E329" s="7" t="s">
        <v>534</v>
      </c>
      <c r="F329" s="16">
        <v>63104.83</v>
      </c>
      <c r="G329" s="16">
        <f t="shared" si="5"/>
        <v>51.22020567680982</v>
      </c>
    </row>
    <row r="330" spans="1:7" ht="16.5" customHeight="1">
      <c r="A330" s="5"/>
      <c r="B330" s="5"/>
      <c r="C330" s="5" t="s">
        <v>278</v>
      </c>
      <c r="D330" s="6" t="s">
        <v>279</v>
      </c>
      <c r="E330" s="7" t="s">
        <v>535</v>
      </c>
      <c r="F330" s="16">
        <v>699462.81</v>
      </c>
      <c r="G330" s="16">
        <f t="shared" si="5"/>
        <v>47.635226880363504</v>
      </c>
    </row>
    <row r="331" spans="1:7" ht="16.5" customHeight="1">
      <c r="A331" s="5"/>
      <c r="B331" s="5"/>
      <c r="C331" s="5" t="s">
        <v>351</v>
      </c>
      <c r="D331" s="6" t="s">
        <v>352</v>
      </c>
      <c r="E331" s="7" t="s">
        <v>536</v>
      </c>
      <c r="F331" s="16">
        <v>107903.98</v>
      </c>
      <c r="G331" s="16">
        <f t="shared" si="5"/>
        <v>92.22562393162393</v>
      </c>
    </row>
    <row r="332" spans="1:7" ht="16.5" customHeight="1">
      <c r="A332" s="5"/>
      <c r="B332" s="5"/>
      <c r="C332" s="5" t="s">
        <v>281</v>
      </c>
      <c r="D332" s="6" t="s">
        <v>282</v>
      </c>
      <c r="E332" s="7" t="s">
        <v>537</v>
      </c>
      <c r="F332" s="16">
        <v>147893.49</v>
      </c>
      <c r="G332" s="16">
        <f t="shared" si="5"/>
        <v>50.12641971793751</v>
      </c>
    </row>
    <row r="333" spans="1:7" ht="16.5" customHeight="1">
      <c r="A333" s="5"/>
      <c r="B333" s="5"/>
      <c r="C333" s="5" t="s">
        <v>284</v>
      </c>
      <c r="D333" s="6" t="s">
        <v>285</v>
      </c>
      <c r="E333" s="7" t="s">
        <v>538</v>
      </c>
      <c r="F333" s="16">
        <v>18425.86</v>
      </c>
      <c r="G333" s="16">
        <f t="shared" si="5"/>
        <v>43.90768497557488</v>
      </c>
    </row>
    <row r="334" spans="1:7" ht="23.25" customHeight="1">
      <c r="A334" s="5"/>
      <c r="B334" s="5"/>
      <c r="C334" s="5" t="s">
        <v>486</v>
      </c>
      <c r="D334" s="6" t="s">
        <v>487</v>
      </c>
      <c r="E334" s="7" t="s">
        <v>539</v>
      </c>
      <c r="F334" s="16">
        <v>0</v>
      </c>
      <c r="G334" s="16">
        <f t="shared" si="5"/>
        <v>0</v>
      </c>
    </row>
    <row r="335" spans="1:7" ht="16.5" customHeight="1">
      <c r="A335" s="5"/>
      <c r="B335" s="5"/>
      <c r="C335" s="5" t="s">
        <v>340</v>
      </c>
      <c r="D335" s="6" t="s">
        <v>341</v>
      </c>
      <c r="E335" s="7" t="s">
        <v>540</v>
      </c>
      <c r="F335" s="16">
        <v>0</v>
      </c>
      <c r="G335" s="16">
        <f t="shared" si="5"/>
        <v>0</v>
      </c>
    </row>
    <row r="336" spans="1:7" ht="16.5" customHeight="1">
      <c r="A336" s="5"/>
      <c r="B336" s="5"/>
      <c r="C336" s="5" t="s">
        <v>419</v>
      </c>
      <c r="D336" s="6" t="s">
        <v>420</v>
      </c>
      <c r="E336" s="7" t="s">
        <v>378</v>
      </c>
      <c r="F336" s="16">
        <v>335.86</v>
      </c>
      <c r="G336" s="16">
        <f t="shared" si="5"/>
        <v>27.988333333333333</v>
      </c>
    </row>
    <row r="337" spans="1:7" ht="16.5" customHeight="1">
      <c r="A337" s="5"/>
      <c r="B337" s="5"/>
      <c r="C337" s="5" t="s">
        <v>287</v>
      </c>
      <c r="D337" s="6" t="s">
        <v>288</v>
      </c>
      <c r="E337" s="7" t="s">
        <v>541</v>
      </c>
      <c r="F337" s="16">
        <v>13840.42</v>
      </c>
      <c r="G337" s="16">
        <f t="shared" si="5"/>
        <v>36.44421623614293</v>
      </c>
    </row>
    <row r="338" spans="1:7" ht="16.5" customHeight="1">
      <c r="A338" s="5"/>
      <c r="B338" s="5"/>
      <c r="C338" s="5" t="s">
        <v>492</v>
      </c>
      <c r="D338" s="6" t="s">
        <v>493</v>
      </c>
      <c r="E338" s="7" t="s">
        <v>542</v>
      </c>
      <c r="F338" s="16">
        <v>304.6</v>
      </c>
      <c r="G338" s="16">
        <f t="shared" si="5"/>
        <v>7.928162415408642</v>
      </c>
    </row>
    <row r="339" spans="1:7" ht="16.5" customHeight="1">
      <c r="A339" s="5"/>
      <c r="B339" s="5"/>
      <c r="C339" s="5" t="s">
        <v>397</v>
      </c>
      <c r="D339" s="6" t="s">
        <v>398</v>
      </c>
      <c r="E339" s="7" t="s">
        <v>543</v>
      </c>
      <c r="F339" s="16">
        <v>28170.48</v>
      </c>
      <c r="G339" s="16">
        <f t="shared" si="5"/>
        <v>49.02539113485668</v>
      </c>
    </row>
    <row r="340" spans="1:7" ht="16.5" customHeight="1">
      <c r="A340" s="5"/>
      <c r="B340" s="5"/>
      <c r="C340" s="5" t="s">
        <v>306</v>
      </c>
      <c r="D340" s="6" t="s">
        <v>307</v>
      </c>
      <c r="E340" s="7" t="s">
        <v>544</v>
      </c>
      <c r="F340" s="16">
        <v>879.45</v>
      </c>
      <c r="G340" s="16">
        <f t="shared" si="5"/>
        <v>11.99468085106383</v>
      </c>
    </row>
    <row r="341" spans="1:7" ht="16.5" customHeight="1">
      <c r="A341" s="5"/>
      <c r="B341" s="5"/>
      <c r="C341" s="5" t="s">
        <v>401</v>
      </c>
      <c r="D341" s="6" t="s">
        <v>402</v>
      </c>
      <c r="E341" s="7" t="s">
        <v>545</v>
      </c>
      <c r="F341" s="16">
        <v>1198.54</v>
      </c>
      <c r="G341" s="16">
        <f t="shared" si="5"/>
        <v>42.09834913944503</v>
      </c>
    </row>
    <row r="342" spans="1:7" ht="16.5" customHeight="1">
      <c r="A342" s="5"/>
      <c r="B342" s="5"/>
      <c r="C342" s="5" t="s">
        <v>290</v>
      </c>
      <c r="D342" s="6" t="s">
        <v>291</v>
      </c>
      <c r="E342" s="7" t="s">
        <v>546</v>
      </c>
      <c r="F342" s="16">
        <v>15180.15</v>
      </c>
      <c r="G342" s="16">
        <f t="shared" si="5"/>
        <v>43.21627854011274</v>
      </c>
    </row>
    <row r="343" spans="1:7" ht="16.5" customHeight="1">
      <c r="A343" s="5"/>
      <c r="B343" s="5"/>
      <c r="C343" s="5" t="s">
        <v>405</v>
      </c>
      <c r="D343" s="6" t="s">
        <v>406</v>
      </c>
      <c r="E343" s="7" t="s">
        <v>547</v>
      </c>
      <c r="F343" s="16">
        <v>1532.29</v>
      </c>
      <c r="G343" s="16">
        <f t="shared" si="5"/>
        <v>41.26824670078104</v>
      </c>
    </row>
    <row r="344" spans="1:7" ht="16.5" customHeight="1">
      <c r="A344" s="5"/>
      <c r="B344" s="5"/>
      <c r="C344" s="5" t="s">
        <v>360</v>
      </c>
      <c r="D344" s="6" t="s">
        <v>361</v>
      </c>
      <c r="E344" s="7" t="s">
        <v>548</v>
      </c>
      <c r="F344" s="16">
        <v>1242.23</v>
      </c>
      <c r="G344" s="16">
        <f t="shared" si="5"/>
        <v>49.84871589085072</v>
      </c>
    </row>
    <row r="345" spans="1:7" ht="16.5" customHeight="1">
      <c r="A345" s="5"/>
      <c r="B345" s="5"/>
      <c r="C345" s="5" t="s">
        <v>269</v>
      </c>
      <c r="D345" s="6" t="s">
        <v>270</v>
      </c>
      <c r="E345" s="7" t="s">
        <v>549</v>
      </c>
      <c r="F345" s="16">
        <v>1580.88</v>
      </c>
      <c r="G345" s="16">
        <f t="shared" si="5"/>
        <v>48.41898928024502</v>
      </c>
    </row>
    <row r="346" spans="1:7" ht="16.5" customHeight="1">
      <c r="A346" s="5"/>
      <c r="B346" s="5"/>
      <c r="C346" s="5" t="s">
        <v>411</v>
      </c>
      <c r="D346" s="6" t="s">
        <v>412</v>
      </c>
      <c r="E346" s="7" t="s">
        <v>550</v>
      </c>
      <c r="F346" s="16">
        <v>64100</v>
      </c>
      <c r="G346" s="16">
        <f t="shared" si="5"/>
        <v>77.90945001519295</v>
      </c>
    </row>
    <row r="347" spans="1:7" ht="24.75" customHeight="1">
      <c r="A347" s="5"/>
      <c r="B347" s="5"/>
      <c r="C347" s="5" t="s">
        <v>363</v>
      </c>
      <c r="D347" s="6" t="s">
        <v>364</v>
      </c>
      <c r="E347" s="7" t="s">
        <v>551</v>
      </c>
      <c r="F347" s="16">
        <v>0</v>
      </c>
      <c r="G347" s="16">
        <f t="shared" si="5"/>
        <v>0</v>
      </c>
    </row>
    <row r="348" spans="1:7" ht="16.5" customHeight="1">
      <c r="A348" s="4"/>
      <c r="B348" s="38" t="s">
        <v>552</v>
      </c>
      <c r="C348" s="39"/>
      <c r="D348" s="40" t="s">
        <v>553</v>
      </c>
      <c r="E348" s="41" t="s">
        <v>554</v>
      </c>
      <c r="F348" s="42">
        <f>SUM(F349:F351)</f>
        <v>202445.97</v>
      </c>
      <c r="G348" s="42">
        <f t="shared" si="5"/>
        <v>50.98110551498363</v>
      </c>
    </row>
    <row r="349" spans="1:7" ht="16.5" customHeight="1">
      <c r="A349" s="5"/>
      <c r="B349" s="5"/>
      <c r="C349" s="5" t="s">
        <v>340</v>
      </c>
      <c r="D349" s="6" t="s">
        <v>341</v>
      </c>
      <c r="E349" s="7" t="s">
        <v>123</v>
      </c>
      <c r="F349" s="16">
        <v>6211</v>
      </c>
      <c r="G349" s="16">
        <f t="shared" si="5"/>
        <v>51.75833333333333</v>
      </c>
    </row>
    <row r="350" spans="1:7" ht="16.5" customHeight="1">
      <c r="A350" s="5"/>
      <c r="B350" s="5"/>
      <c r="C350" s="5" t="s">
        <v>287</v>
      </c>
      <c r="D350" s="6" t="s">
        <v>288</v>
      </c>
      <c r="E350" s="7" t="s">
        <v>94</v>
      </c>
      <c r="F350" s="16">
        <v>0</v>
      </c>
      <c r="G350" s="16">
        <f t="shared" si="5"/>
        <v>0</v>
      </c>
    </row>
    <row r="351" spans="1:7" ht="16.5" customHeight="1">
      <c r="A351" s="5"/>
      <c r="B351" s="5"/>
      <c r="C351" s="5" t="s">
        <v>290</v>
      </c>
      <c r="D351" s="6" t="s">
        <v>291</v>
      </c>
      <c r="E351" s="7" t="s">
        <v>555</v>
      </c>
      <c r="F351" s="16">
        <v>196234.97</v>
      </c>
      <c r="G351" s="16">
        <f t="shared" si="5"/>
        <v>50.97012207792208</v>
      </c>
    </row>
    <row r="352" spans="1:7" ht="16.5" customHeight="1">
      <c r="A352" s="4"/>
      <c r="B352" s="38" t="s">
        <v>556</v>
      </c>
      <c r="C352" s="39"/>
      <c r="D352" s="40" t="s">
        <v>557</v>
      </c>
      <c r="E352" s="41" t="s">
        <v>558</v>
      </c>
      <c r="F352" s="42">
        <f>SUM(F353:F357)</f>
        <v>7220.84</v>
      </c>
      <c r="G352" s="42">
        <f t="shared" si="5"/>
        <v>15.83170357377768</v>
      </c>
    </row>
    <row r="353" spans="1:7" ht="16.5" customHeight="1">
      <c r="A353" s="5"/>
      <c r="B353" s="5"/>
      <c r="C353" s="5" t="s">
        <v>340</v>
      </c>
      <c r="D353" s="6" t="s">
        <v>341</v>
      </c>
      <c r="E353" s="7" t="s">
        <v>127</v>
      </c>
      <c r="F353" s="16">
        <v>0</v>
      </c>
      <c r="G353" s="16">
        <f t="shared" si="5"/>
        <v>0</v>
      </c>
    </row>
    <row r="354" spans="1:7" ht="16.5" customHeight="1">
      <c r="A354" s="5"/>
      <c r="B354" s="5"/>
      <c r="C354" s="5" t="s">
        <v>287</v>
      </c>
      <c r="D354" s="6" t="s">
        <v>288</v>
      </c>
      <c r="E354" s="7" t="s">
        <v>559</v>
      </c>
      <c r="F354" s="16">
        <v>2286.73</v>
      </c>
      <c r="G354" s="16">
        <f t="shared" si="5"/>
        <v>28.584125</v>
      </c>
    </row>
    <row r="355" spans="1:7" ht="16.5" customHeight="1">
      <c r="A355" s="5"/>
      <c r="B355" s="5"/>
      <c r="C355" s="5" t="s">
        <v>290</v>
      </c>
      <c r="D355" s="6" t="s">
        <v>291</v>
      </c>
      <c r="E355" s="7" t="s">
        <v>342</v>
      </c>
      <c r="F355" s="16">
        <v>501.48</v>
      </c>
      <c r="G355" s="16">
        <f t="shared" si="5"/>
        <v>8.358</v>
      </c>
    </row>
    <row r="356" spans="1:7" ht="16.5" customHeight="1">
      <c r="A356" s="5"/>
      <c r="B356" s="5"/>
      <c r="C356" s="5" t="s">
        <v>360</v>
      </c>
      <c r="D356" s="6" t="s">
        <v>361</v>
      </c>
      <c r="E356" s="7" t="s">
        <v>560</v>
      </c>
      <c r="F356" s="16">
        <v>105.63</v>
      </c>
      <c r="G356" s="16">
        <f t="shared" si="5"/>
        <v>4.2252</v>
      </c>
    </row>
    <row r="357" spans="1:7" ht="24.75" customHeight="1">
      <c r="A357" s="5"/>
      <c r="B357" s="5"/>
      <c r="C357" s="5" t="s">
        <v>363</v>
      </c>
      <c r="D357" s="6" t="s">
        <v>364</v>
      </c>
      <c r="E357" s="7" t="s">
        <v>561</v>
      </c>
      <c r="F357" s="16">
        <v>4327</v>
      </c>
      <c r="G357" s="16">
        <f t="shared" si="5"/>
        <v>16.572194561470702</v>
      </c>
    </row>
    <row r="358" spans="1:7" ht="16.5" customHeight="1">
      <c r="A358" s="4"/>
      <c r="B358" s="38" t="s">
        <v>562</v>
      </c>
      <c r="C358" s="39"/>
      <c r="D358" s="40" t="s">
        <v>563</v>
      </c>
      <c r="E358" s="41" t="s">
        <v>564</v>
      </c>
      <c r="F358" s="42">
        <f>SUM(F359:F372)</f>
        <v>154494.94000000003</v>
      </c>
      <c r="G358" s="42">
        <f t="shared" si="5"/>
        <v>50.54354575403954</v>
      </c>
    </row>
    <row r="359" spans="1:7" ht="16.5" customHeight="1">
      <c r="A359" s="5"/>
      <c r="B359" s="5"/>
      <c r="C359" s="5" t="s">
        <v>376</v>
      </c>
      <c r="D359" s="6" t="s">
        <v>377</v>
      </c>
      <c r="E359" s="7" t="s">
        <v>565</v>
      </c>
      <c r="F359" s="16">
        <v>1118.29</v>
      </c>
      <c r="G359" s="16">
        <f t="shared" si="5"/>
        <v>55.115327747658945</v>
      </c>
    </row>
    <row r="360" spans="1:7" ht="16.5" customHeight="1">
      <c r="A360" s="5"/>
      <c r="B360" s="5"/>
      <c r="C360" s="5" t="s">
        <v>278</v>
      </c>
      <c r="D360" s="6" t="s">
        <v>279</v>
      </c>
      <c r="E360" s="7" t="s">
        <v>566</v>
      </c>
      <c r="F360" s="16">
        <v>99937.9</v>
      </c>
      <c r="G360" s="16">
        <f t="shared" si="5"/>
        <v>51.193760725354096</v>
      </c>
    </row>
    <row r="361" spans="1:7" ht="16.5" customHeight="1">
      <c r="A361" s="5"/>
      <c r="B361" s="5"/>
      <c r="C361" s="5" t="s">
        <v>351</v>
      </c>
      <c r="D361" s="6" t="s">
        <v>352</v>
      </c>
      <c r="E361" s="7" t="s">
        <v>567</v>
      </c>
      <c r="F361" s="16">
        <v>13915.33</v>
      </c>
      <c r="G361" s="16">
        <f t="shared" si="5"/>
        <v>88.46363636363637</v>
      </c>
    </row>
    <row r="362" spans="1:7" ht="16.5" customHeight="1">
      <c r="A362" s="5"/>
      <c r="B362" s="5"/>
      <c r="C362" s="5" t="s">
        <v>281</v>
      </c>
      <c r="D362" s="6" t="s">
        <v>282</v>
      </c>
      <c r="E362" s="7" t="s">
        <v>568</v>
      </c>
      <c r="F362" s="16">
        <v>18503.79</v>
      </c>
      <c r="G362" s="16">
        <f t="shared" si="5"/>
        <v>50.8933109631993</v>
      </c>
    </row>
    <row r="363" spans="1:7" ht="16.5" customHeight="1">
      <c r="A363" s="5"/>
      <c r="B363" s="5"/>
      <c r="C363" s="5" t="s">
        <v>284</v>
      </c>
      <c r="D363" s="6" t="s">
        <v>285</v>
      </c>
      <c r="E363" s="7" t="s">
        <v>569</v>
      </c>
      <c r="F363" s="16">
        <v>1317.07</v>
      </c>
      <c r="G363" s="16">
        <f t="shared" si="5"/>
        <v>25.4752417794971</v>
      </c>
    </row>
    <row r="364" spans="1:7" ht="24.75" customHeight="1">
      <c r="A364" s="5"/>
      <c r="B364" s="5"/>
      <c r="C364" s="5" t="s">
        <v>486</v>
      </c>
      <c r="D364" s="6" t="s">
        <v>487</v>
      </c>
      <c r="E364" s="7" t="s">
        <v>570</v>
      </c>
      <c r="F364" s="16">
        <v>0</v>
      </c>
      <c r="G364" s="16">
        <f t="shared" si="5"/>
        <v>0</v>
      </c>
    </row>
    <row r="365" spans="1:7" ht="16.5" customHeight="1">
      <c r="A365" s="5"/>
      <c r="B365" s="5"/>
      <c r="C365" s="5" t="s">
        <v>287</v>
      </c>
      <c r="D365" s="6" t="s">
        <v>288</v>
      </c>
      <c r="E365" s="7" t="s">
        <v>571</v>
      </c>
      <c r="F365" s="16">
        <v>3733.14</v>
      </c>
      <c r="G365" s="16">
        <f t="shared" si="5"/>
        <v>30.786244433448786</v>
      </c>
    </row>
    <row r="366" spans="1:7" ht="16.5" customHeight="1">
      <c r="A366" s="5"/>
      <c r="B366" s="5"/>
      <c r="C366" s="5" t="s">
        <v>397</v>
      </c>
      <c r="D366" s="6" t="s">
        <v>398</v>
      </c>
      <c r="E366" s="7" t="s">
        <v>572</v>
      </c>
      <c r="F366" s="16">
        <v>6323.78</v>
      </c>
      <c r="G366" s="16">
        <f t="shared" si="5"/>
        <v>43.8390294627383</v>
      </c>
    </row>
    <row r="367" spans="1:7" ht="16.5" customHeight="1">
      <c r="A367" s="5"/>
      <c r="B367" s="5"/>
      <c r="C367" s="5" t="s">
        <v>306</v>
      </c>
      <c r="D367" s="6" t="s">
        <v>307</v>
      </c>
      <c r="E367" s="7" t="s">
        <v>573</v>
      </c>
      <c r="F367" s="16">
        <v>0</v>
      </c>
      <c r="G367" s="16">
        <f t="shared" si="5"/>
        <v>0</v>
      </c>
    </row>
    <row r="368" spans="1:7" ht="16.5" customHeight="1">
      <c r="A368" s="5"/>
      <c r="B368" s="5"/>
      <c r="C368" s="5" t="s">
        <v>401</v>
      </c>
      <c r="D368" s="6" t="s">
        <v>402</v>
      </c>
      <c r="E368" s="7" t="s">
        <v>574</v>
      </c>
      <c r="F368" s="16">
        <v>459</v>
      </c>
      <c r="G368" s="16">
        <f t="shared" si="5"/>
        <v>73.3226837060703</v>
      </c>
    </row>
    <row r="369" spans="1:7" ht="16.5" customHeight="1">
      <c r="A369" s="5"/>
      <c r="B369" s="5"/>
      <c r="C369" s="5" t="s">
        <v>290</v>
      </c>
      <c r="D369" s="6" t="s">
        <v>291</v>
      </c>
      <c r="E369" s="7" t="s">
        <v>575</v>
      </c>
      <c r="F369" s="16">
        <v>2088.88</v>
      </c>
      <c r="G369" s="16">
        <f t="shared" si="5"/>
        <v>26.64047953067211</v>
      </c>
    </row>
    <row r="370" spans="1:7" ht="16.5" customHeight="1">
      <c r="A370" s="5"/>
      <c r="B370" s="5"/>
      <c r="C370" s="5" t="s">
        <v>360</v>
      </c>
      <c r="D370" s="6" t="s">
        <v>361</v>
      </c>
      <c r="E370" s="7" t="s">
        <v>576</v>
      </c>
      <c r="F370" s="16">
        <v>347.76</v>
      </c>
      <c r="G370" s="16">
        <f t="shared" si="5"/>
        <v>18.140845070422536</v>
      </c>
    </row>
    <row r="371" spans="1:7" ht="16.5" customHeight="1">
      <c r="A371" s="5"/>
      <c r="B371" s="5"/>
      <c r="C371" s="5" t="s">
        <v>411</v>
      </c>
      <c r="D371" s="6" t="s">
        <v>412</v>
      </c>
      <c r="E371" s="7" t="s">
        <v>577</v>
      </c>
      <c r="F371" s="16">
        <v>6750</v>
      </c>
      <c r="G371" s="16">
        <f t="shared" si="5"/>
        <v>76.2367291619607</v>
      </c>
    </row>
    <row r="372" spans="1:7" ht="22.5" customHeight="1">
      <c r="A372" s="5"/>
      <c r="B372" s="5"/>
      <c r="C372" s="5" t="s">
        <v>363</v>
      </c>
      <c r="D372" s="6" t="s">
        <v>364</v>
      </c>
      <c r="E372" s="7" t="s">
        <v>578</v>
      </c>
      <c r="F372" s="16">
        <v>0</v>
      </c>
      <c r="G372" s="16">
        <f t="shared" si="5"/>
        <v>0</v>
      </c>
    </row>
    <row r="373" spans="1:7" ht="46.5" customHeight="1">
      <c r="A373" s="4"/>
      <c r="B373" s="38" t="s">
        <v>579</v>
      </c>
      <c r="C373" s="39"/>
      <c r="D373" s="40" t="s">
        <v>580</v>
      </c>
      <c r="E373" s="41" t="s">
        <v>581</v>
      </c>
      <c r="F373" s="42">
        <f>F374</f>
        <v>430453.1</v>
      </c>
      <c r="G373" s="42">
        <f t="shared" si="5"/>
        <v>48.36551685393258</v>
      </c>
    </row>
    <row r="374" spans="1:7" ht="27" customHeight="1">
      <c r="A374" s="5"/>
      <c r="B374" s="5"/>
      <c r="C374" s="5" t="s">
        <v>475</v>
      </c>
      <c r="D374" s="6" t="s">
        <v>476</v>
      </c>
      <c r="E374" s="7" t="s">
        <v>581</v>
      </c>
      <c r="F374" s="16">
        <v>430453.1</v>
      </c>
      <c r="G374" s="16">
        <f t="shared" si="5"/>
        <v>48.36551685393258</v>
      </c>
    </row>
    <row r="375" spans="1:7" ht="54" customHeight="1">
      <c r="A375" s="4"/>
      <c r="B375" s="38" t="s">
        <v>582</v>
      </c>
      <c r="C375" s="39"/>
      <c r="D375" s="40" t="s">
        <v>583</v>
      </c>
      <c r="E375" s="41" t="s">
        <v>584</v>
      </c>
      <c r="F375" s="42">
        <f>SUM(F376:F382)</f>
        <v>244869.57</v>
      </c>
      <c r="G375" s="42">
        <f t="shared" si="5"/>
        <v>33.647623418578156</v>
      </c>
    </row>
    <row r="376" spans="1:7" ht="24.75" customHeight="1">
      <c r="A376" s="5"/>
      <c r="B376" s="5"/>
      <c r="C376" s="5" t="s">
        <v>475</v>
      </c>
      <c r="D376" s="6" t="s">
        <v>476</v>
      </c>
      <c r="E376" s="7" t="s">
        <v>585</v>
      </c>
      <c r="F376" s="16">
        <v>0</v>
      </c>
      <c r="G376" s="16">
        <f t="shared" si="5"/>
        <v>0</v>
      </c>
    </row>
    <row r="377" spans="1:7" ht="40.5" customHeight="1">
      <c r="A377" s="5"/>
      <c r="B377" s="5"/>
      <c r="C377" s="5" t="s">
        <v>478</v>
      </c>
      <c r="D377" s="6" t="s">
        <v>479</v>
      </c>
      <c r="E377" s="7" t="s">
        <v>586</v>
      </c>
      <c r="F377" s="16">
        <v>226194.26</v>
      </c>
      <c r="G377" s="16">
        <f t="shared" si="5"/>
        <v>47.92251271186441</v>
      </c>
    </row>
    <row r="378" spans="1:7" ht="16.5" customHeight="1">
      <c r="A378" s="5"/>
      <c r="B378" s="5"/>
      <c r="C378" s="5" t="s">
        <v>278</v>
      </c>
      <c r="D378" s="6" t="s">
        <v>279</v>
      </c>
      <c r="E378" s="7" t="s">
        <v>587</v>
      </c>
      <c r="F378" s="16">
        <v>14770.31</v>
      </c>
      <c r="G378" s="16">
        <f t="shared" si="5"/>
        <v>41.60650704225352</v>
      </c>
    </row>
    <row r="379" spans="1:7" ht="16.5" customHeight="1">
      <c r="A379" s="5"/>
      <c r="B379" s="5"/>
      <c r="C379" s="5" t="s">
        <v>351</v>
      </c>
      <c r="D379" s="6" t="s">
        <v>352</v>
      </c>
      <c r="E379" s="7" t="s">
        <v>588</v>
      </c>
      <c r="F379" s="16">
        <v>0</v>
      </c>
      <c r="G379" s="16">
        <f t="shared" si="5"/>
        <v>0</v>
      </c>
    </row>
    <row r="380" spans="1:7" ht="16.5" customHeight="1">
      <c r="A380" s="5"/>
      <c r="B380" s="5"/>
      <c r="C380" s="5" t="s">
        <v>281</v>
      </c>
      <c r="D380" s="6" t="s">
        <v>282</v>
      </c>
      <c r="E380" s="7" t="s">
        <v>589</v>
      </c>
      <c r="F380" s="16">
        <v>3120.36</v>
      </c>
      <c r="G380" s="16">
        <f t="shared" si="5"/>
        <v>59.8457997698504</v>
      </c>
    </row>
    <row r="381" spans="1:7" ht="16.5" customHeight="1">
      <c r="A381" s="5"/>
      <c r="B381" s="5"/>
      <c r="C381" s="5" t="s">
        <v>284</v>
      </c>
      <c r="D381" s="6" t="s">
        <v>285</v>
      </c>
      <c r="E381" s="7" t="s">
        <v>590</v>
      </c>
      <c r="F381" s="16">
        <v>297.2</v>
      </c>
      <c r="G381" s="16">
        <f t="shared" si="5"/>
        <v>41.68302945301543</v>
      </c>
    </row>
    <row r="382" spans="1:7" ht="16.5" customHeight="1">
      <c r="A382" s="5"/>
      <c r="B382" s="5"/>
      <c r="C382" s="5" t="s">
        <v>360</v>
      </c>
      <c r="D382" s="6" t="s">
        <v>361</v>
      </c>
      <c r="E382" s="7" t="s">
        <v>403</v>
      </c>
      <c r="F382" s="16">
        <v>487.44</v>
      </c>
      <c r="G382" s="16">
        <f t="shared" si="5"/>
        <v>30.465</v>
      </c>
    </row>
    <row r="383" spans="1:7" ht="16.5" customHeight="1">
      <c r="A383" s="4"/>
      <c r="B383" s="38" t="s">
        <v>591</v>
      </c>
      <c r="C383" s="39"/>
      <c r="D383" s="40" t="s">
        <v>11</v>
      </c>
      <c r="E383" s="41" t="s">
        <v>592</v>
      </c>
      <c r="F383" s="42">
        <f>SUM(F384:F396)</f>
        <v>135485.88</v>
      </c>
      <c r="G383" s="42">
        <f t="shared" si="5"/>
        <v>32.338465063657324</v>
      </c>
    </row>
    <row r="384" spans="1:7" ht="16.5" customHeight="1">
      <c r="A384" s="5"/>
      <c r="B384" s="5"/>
      <c r="C384" s="5" t="s">
        <v>376</v>
      </c>
      <c r="D384" s="6" t="s">
        <v>377</v>
      </c>
      <c r="E384" s="7" t="s">
        <v>593</v>
      </c>
      <c r="F384" s="16">
        <v>0</v>
      </c>
      <c r="G384" s="16">
        <f t="shared" si="5"/>
        <v>0</v>
      </c>
    </row>
    <row r="385" spans="1:7" ht="16.5" customHeight="1">
      <c r="A385" s="5"/>
      <c r="B385" s="5"/>
      <c r="C385" s="5" t="s">
        <v>278</v>
      </c>
      <c r="D385" s="6" t="s">
        <v>279</v>
      </c>
      <c r="E385" s="7" t="s">
        <v>594</v>
      </c>
      <c r="F385" s="16">
        <v>39633.52</v>
      </c>
      <c r="G385" s="16">
        <f t="shared" si="5"/>
        <v>35.81557925176215</v>
      </c>
    </row>
    <row r="386" spans="1:7" ht="16.5" customHeight="1">
      <c r="A386" s="5"/>
      <c r="B386" s="5"/>
      <c r="C386" s="5" t="s">
        <v>351</v>
      </c>
      <c r="D386" s="6" t="s">
        <v>352</v>
      </c>
      <c r="E386" s="7" t="s">
        <v>88</v>
      </c>
      <c r="F386" s="16">
        <v>6246.68</v>
      </c>
      <c r="G386" s="16">
        <f t="shared" si="5"/>
        <v>82.19315789473684</v>
      </c>
    </row>
    <row r="387" spans="1:7" ht="16.5" customHeight="1">
      <c r="A387" s="5"/>
      <c r="B387" s="5"/>
      <c r="C387" s="5" t="s">
        <v>281</v>
      </c>
      <c r="D387" s="6" t="s">
        <v>282</v>
      </c>
      <c r="E387" s="7" t="s">
        <v>595</v>
      </c>
      <c r="F387" s="16">
        <v>7428.52</v>
      </c>
      <c r="G387" s="16">
        <f aca="true" t="shared" si="6" ref="G387:G450">F387*100/E387</f>
        <v>31.964371772805507</v>
      </c>
    </row>
    <row r="388" spans="1:7" ht="16.5" customHeight="1">
      <c r="A388" s="5"/>
      <c r="B388" s="5"/>
      <c r="C388" s="5" t="s">
        <v>284</v>
      </c>
      <c r="D388" s="6" t="s">
        <v>285</v>
      </c>
      <c r="E388" s="7" t="s">
        <v>596</v>
      </c>
      <c r="F388" s="16">
        <v>1064.3</v>
      </c>
      <c r="G388" s="16">
        <f t="shared" si="6"/>
        <v>31.96096096096096</v>
      </c>
    </row>
    <row r="389" spans="1:7" ht="16.5" customHeight="1">
      <c r="A389" s="5"/>
      <c r="B389" s="5"/>
      <c r="C389" s="5" t="s">
        <v>340</v>
      </c>
      <c r="D389" s="6" t="s">
        <v>341</v>
      </c>
      <c r="E389" s="7" t="s">
        <v>429</v>
      </c>
      <c r="F389" s="16">
        <v>0</v>
      </c>
      <c r="G389" s="16">
        <f t="shared" si="6"/>
        <v>0</v>
      </c>
    </row>
    <row r="390" spans="1:7" ht="16.5" customHeight="1">
      <c r="A390" s="5"/>
      <c r="B390" s="5"/>
      <c r="C390" s="5" t="s">
        <v>419</v>
      </c>
      <c r="D390" s="6" t="s">
        <v>420</v>
      </c>
      <c r="E390" s="7" t="s">
        <v>400</v>
      </c>
      <c r="F390" s="16">
        <v>7579.86</v>
      </c>
      <c r="G390" s="16">
        <f t="shared" si="6"/>
        <v>75.7986</v>
      </c>
    </row>
    <row r="391" spans="1:7" ht="16.5" customHeight="1">
      <c r="A391" s="5"/>
      <c r="B391" s="5"/>
      <c r="C391" s="5" t="s">
        <v>287</v>
      </c>
      <c r="D391" s="6" t="s">
        <v>288</v>
      </c>
      <c r="E391" s="7" t="s">
        <v>597</v>
      </c>
      <c r="F391" s="16">
        <v>4319.94</v>
      </c>
      <c r="G391" s="16">
        <f t="shared" si="6"/>
        <v>14.520806722689073</v>
      </c>
    </row>
    <row r="392" spans="1:7" ht="16.5" customHeight="1">
      <c r="A392" s="5"/>
      <c r="B392" s="5"/>
      <c r="C392" s="5" t="s">
        <v>306</v>
      </c>
      <c r="D392" s="6" t="s">
        <v>307</v>
      </c>
      <c r="E392" s="7" t="s">
        <v>598</v>
      </c>
      <c r="F392" s="16">
        <v>0</v>
      </c>
      <c r="G392" s="16">
        <f t="shared" si="6"/>
        <v>0</v>
      </c>
    </row>
    <row r="393" spans="1:7" ht="16.5" customHeight="1">
      <c r="A393" s="5"/>
      <c r="B393" s="5"/>
      <c r="C393" s="5" t="s">
        <v>290</v>
      </c>
      <c r="D393" s="6" t="s">
        <v>291</v>
      </c>
      <c r="E393" s="7" t="s">
        <v>599</v>
      </c>
      <c r="F393" s="16">
        <v>31722.06</v>
      </c>
      <c r="G393" s="16">
        <f t="shared" si="6"/>
        <v>40.809000038593645</v>
      </c>
    </row>
    <row r="394" spans="1:7" ht="16.5" customHeight="1">
      <c r="A394" s="5"/>
      <c r="B394" s="5"/>
      <c r="C394" s="5" t="s">
        <v>360</v>
      </c>
      <c r="D394" s="6" t="s">
        <v>361</v>
      </c>
      <c r="E394" s="7" t="s">
        <v>600</v>
      </c>
      <c r="F394" s="16">
        <v>0</v>
      </c>
      <c r="G394" s="16">
        <f t="shared" si="6"/>
        <v>0</v>
      </c>
    </row>
    <row r="395" spans="1:7" ht="16.5" customHeight="1">
      <c r="A395" s="5"/>
      <c r="B395" s="5"/>
      <c r="C395" s="5" t="s">
        <v>411</v>
      </c>
      <c r="D395" s="6" t="s">
        <v>412</v>
      </c>
      <c r="E395" s="7" t="s">
        <v>601</v>
      </c>
      <c r="F395" s="16">
        <v>37491</v>
      </c>
      <c r="G395" s="16">
        <f t="shared" si="6"/>
        <v>75.10366794206615</v>
      </c>
    </row>
    <row r="396" spans="1:7" ht="25.5" customHeight="1">
      <c r="A396" s="5"/>
      <c r="B396" s="5"/>
      <c r="C396" s="5" t="s">
        <v>363</v>
      </c>
      <c r="D396" s="6" t="s">
        <v>364</v>
      </c>
      <c r="E396" s="7" t="s">
        <v>588</v>
      </c>
      <c r="F396" s="16">
        <v>0</v>
      </c>
      <c r="G396" s="16">
        <f t="shared" si="6"/>
        <v>0</v>
      </c>
    </row>
    <row r="397" spans="1:7" ht="16.5" customHeight="1">
      <c r="A397" s="33" t="s">
        <v>197</v>
      </c>
      <c r="B397" s="33"/>
      <c r="C397" s="33"/>
      <c r="D397" s="34" t="s">
        <v>198</v>
      </c>
      <c r="E397" s="35" t="s">
        <v>602</v>
      </c>
      <c r="F397" s="36">
        <f>F398+F400+F413</f>
        <v>41912.48999999999</v>
      </c>
      <c r="G397" s="36">
        <f t="shared" si="6"/>
        <v>39.01304080720827</v>
      </c>
    </row>
    <row r="398" spans="1:7" ht="16.5" customHeight="1">
      <c r="A398" s="4"/>
      <c r="B398" s="38" t="s">
        <v>603</v>
      </c>
      <c r="C398" s="39"/>
      <c r="D398" s="40" t="s">
        <v>604</v>
      </c>
      <c r="E398" s="41" t="s">
        <v>362</v>
      </c>
      <c r="F398" s="42">
        <f>F399</f>
        <v>0</v>
      </c>
      <c r="G398" s="42">
        <f t="shared" si="6"/>
        <v>0</v>
      </c>
    </row>
    <row r="399" spans="1:7" ht="16.5" customHeight="1">
      <c r="A399" s="5"/>
      <c r="B399" s="5"/>
      <c r="C399" s="5" t="s">
        <v>290</v>
      </c>
      <c r="D399" s="6" t="s">
        <v>291</v>
      </c>
      <c r="E399" s="7" t="s">
        <v>362</v>
      </c>
      <c r="F399" s="16">
        <v>0</v>
      </c>
      <c r="G399" s="16">
        <f t="shared" si="6"/>
        <v>0</v>
      </c>
    </row>
    <row r="400" spans="1:7" ht="16.5" customHeight="1">
      <c r="A400" s="4"/>
      <c r="B400" s="38" t="s">
        <v>605</v>
      </c>
      <c r="C400" s="39"/>
      <c r="D400" s="40" t="s">
        <v>606</v>
      </c>
      <c r="E400" s="41" t="s">
        <v>607</v>
      </c>
      <c r="F400" s="42">
        <f>SUM(F401:F412)</f>
        <v>41511.17999999999</v>
      </c>
      <c r="G400" s="42">
        <f t="shared" si="6"/>
        <v>39.34709004739336</v>
      </c>
    </row>
    <row r="401" spans="1:7" ht="16.5" customHeight="1">
      <c r="A401" s="5"/>
      <c r="B401" s="5"/>
      <c r="C401" s="5" t="s">
        <v>278</v>
      </c>
      <c r="D401" s="6" t="s">
        <v>279</v>
      </c>
      <c r="E401" s="7" t="s">
        <v>608</v>
      </c>
      <c r="F401" s="16">
        <v>16300.93</v>
      </c>
      <c r="G401" s="16">
        <f t="shared" si="6"/>
        <v>54.490824001337124</v>
      </c>
    </row>
    <row r="402" spans="1:7" ht="16.5" customHeight="1">
      <c r="A402" s="5"/>
      <c r="B402" s="5"/>
      <c r="C402" s="5" t="s">
        <v>351</v>
      </c>
      <c r="D402" s="6" t="s">
        <v>352</v>
      </c>
      <c r="E402" s="7" t="s">
        <v>609</v>
      </c>
      <c r="F402" s="16">
        <v>2023.29</v>
      </c>
      <c r="G402" s="16">
        <f t="shared" si="6"/>
        <v>99.9649209486166</v>
      </c>
    </row>
    <row r="403" spans="1:7" ht="16.5" customHeight="1">
      <c r="A403" s="5"/>
      <c r="B403" s="5"/>
      <c r="C403" s="5" t="s">
        <v>281</v>
      </c>
      <c r="D403" s="6" t="s">
        <v>282</v>
      </c>
      <c r="E403" s="7" t="s">
        <v>610</v>
      </c>
      <c r="F403" s="16">
        <v>2395.64</v>
      </c>
      <c r="G403" s="16">
        <f t="shared" si="6"/>
        <v>38.69552576320465</v>
      </c>
    </row>
    <row r="404" spans="1:7" ht="16.5" customHeight="1">
      <c r="A404" s="5"/>
      <c r="B404" s="5"/>
      <c r="C404" s="5" t="s">
        <v>284</v>
      </c>
      <c r="D404" s="6" t="s">
        <v>285</v>
      </c>
      <c r="E404" s="7" t="s">
        <v>611</v>
      </c>
      <c r="F404" s="16">
        <v>0</v>
      </c>
      <c r="G404" s="16">
        <f t="shared" si="6"/>
        <v>0</v>
      </c>
    </row>
    <row r="405" spans="1:7" ht="16.5" customHeight="1">
      <c r="A405" s="5"/>
      <c r="B405" s="5"/>
      <c r="C405" s="5" t="s">
        <v>340</v>
      </c>
      <c r="D405" s="6" t="s">
        <v>341</v>
      </c>
      <c r="E405" s="7" t="s">
        <v>612</v>
      </c>
      <c r="F405" s="16">
        <v>6879.1</v>
      </c>
      <c r="G405" s="16">
        <f t="shared" si="6"/>
        <v>38.77515359900795</v>
      </c>
    </row>
    <row r="406" spans="1:7" ht="16.5" customHeight="1">
      <c r="A406" s="5"/>
      <c r="B406" s="5"/>
      <c r="C406" s="5" t="s">
        <v>287</v>
      </c>
      <c r="D406" s="6" t="s">
        <v>288</v>
      </c>
      <c r="E406" s="7" t="s">
        <v>613</v>
      </c>
      <c r="F406" s="16">
        <v>509.66</v>
      </c>
      <c r="G406" s="16">
        <f t="shared" si="6"/>
        <v>27.38635142396561</v>
      </c>
    </row>
    <row r="407" spans="1:7" ht="16.5" customHeight="1">
      <c r="A407" s="5"/>
      <c r="B407" s="5"/>
      <c r="C407" s="5" t="s">
        <v>614</v>
      </c>
      <c r="D407" s="6" t="s">
        <v>615</v>
      </c>
      <c r="E407" s="7" t="s">
        <v>616</v>
      </c>
      <c r="F407" s="16">
        <v>2112.69</v>
      </c>
      <c r="G407" s="16">
        <f t="shared" si="6"/>
        <v>37.91618808327351</v>
      </c>
    </row>
    <row r="408" spans="1:7" ht="16.5" customHeight="1">
      <c r="A408" s="5"/>
      <c r="B408" s="5"/>
      <c r="C408" s="5" t="s">
        <v>397</v>
      </c>
      <c r="D408" s="6" t="s">
        <v>398</v>
      </c>
      <c r="E408" s="7" t="s">
        <v>617</v>
      </c>
      <c r="F408" s="16">
        <v>504.88</v>
      </c>
      <c r="G408" s="16">
        <f t="shared" si="6"/>
        <v>38.83692307692308</v>
      </c>
    </row>
    <row r="409" spans="1:7" ht="16.5" customHeight="1">
      <c r="A409" s="5"/>
      <c r="B409" s="5"/>
      <c r="C409" s="5" t="s">
        <v>290</v>
      </c>
      <c r="D409" s="6" t="s">
        <v>291</v>
      </c>
      <c r="E409" s="7" t="s">
        <v>618</v>
      </c>
      <c r="F409" s="16">
        <v>9592.21</v>
      </c>
      <c r="G409" s="16">
        <f t="shared" si="6"/>
        <v>25.330648568712366</v>
      </c>
    </row>
    <row r="410" spans="1:7" ht="16.5" customHeight="1">
      <c r="A410" s="5"/>
      <c r="B410" s="5"/>
      <c r="C410" s="5" t="s">
        <v>360</v>
      </c>
      <c r="D410" s="6" t="s">
        <v>361</v>
      </c>
      <c r="E410" s="7" t="s">
        <v>593</v>
      </c>
      <c r="F410" s="16">
        <v>0</v>
      </c>
      <c r="G410" s="16">
        <f t="shared" si="6"/>
        <v>0</v>
      </c>
    </row>
    <row r="411" spans="1:7" ht="16.5" customHeight="1">
      <c r="A411" s="5"/>
      <c r="B411" s="5"/>
      <c r="C411" s="5" t="s">
        <v>411</v>
      </c>
      <c r="D411" s="6" t="s">
        <v>412</v>
      </c>
      <c r="E411" s="7" t="s">
        <v>619</v>
      </c>
      <c r="F411" s="16">
        <v>512.78</v>
      </c>
      <c r="G411" s="16">
        <f t="shared" si="6"/>
        <v>74.96783625730994</v>
      </c>
    </row>
    <row r="412" spans="1:7" ht="16.5" customHeight="1">
      <c r="A412" s="5"/>
      <c r="B412" s="5"/>
      <c r="C412" s="5" t="s">
        <v>329</v>
      </c>
      <c r="D412" s="6" t="s">
        <v>330</v>
      </c>
      <c r="E412" s="7" t="s">
        <v>184</v>
      </c>
      <c r="F412" s="16">
        <v>680</v>
      </c>
      <c r="G412" s="16">
        <f t="shared" si="6"/>
        <v>34</v>
      </c>
    </row>
    <row r="413" spans="1:7" ht="16.5" customHeight="1">
      <c r="A413" s="4"/>
      <c r="B413" s="38" t="s">
        <v>200</v>
      </c>
      <c r="C413" s="39"/>
      <c r="D413" s="40" t="s">
        <v>11</v>
      </c>
      <c r="E413" s="41" t="s">
        <v>199</v>
      </c>
      <c r="F413" s="42">
        <f>SUM(F414:F418)</f>
        <v>401.31</v>
      </c>
      <c r="G413" s="42">
        <f t="shared" si="6"/>
        <v>43.05901287553648</v>
      </c>
    </row>
    <row r="414" spans="1:7" ht="16.5" customHeight="1">
      <c r="A414" s="5"/>
      <c r="B414" s="5"/>
      <c r="C414" s="5" t="s">
        <v>281</v>
      </c>
      <c r="D414" s="6" t="s">
        <v>282</v>
      </c>
      <c r="E414" s="7" t="s">
        <v>620</v>
      </c>
      <c r="F414" s="16">
        <v>44.96</v>
      </c>
      <c r="G414" s="16">
        <f t="shared" si="6"/>
        <v>40</v>
      </c>
    </row>
    <row r="415" spans="1:7" ht="16.5" customHeight="1">
      <c r="A415" s="5"/>
      <c r="B415" s="5"/>
      <c r="C415" s="5" t="s">
        <v>284</v>
      </c>
      <c r="D415" s="6" t="s">
        <v>285</v>
      </c>
      <c r="E415" s="7" t="s">
        <v>621</v>
      </c>
      <c r="F415" s="16">
        <v>6.1</v>
      </c>
      <c r="G415" s="16">
        <f t="shared" si="6"/>
        <v>39.869281045751634</v>
      </c>
    </row>
    <row r="416" spans="1:7" ht="16.5" customHeight="1">
      <c r="A416" s="5"/>
      <c r="B416" s="5"/>
      <c r="C416" s="5" t="s">
        <v>340</v>
      </c>
      <c r="D416" s="6" t="s">
        <v>341</v>
      </c>
      <c r="E416" s="7" t="s">
        <v>622</v>
      </c>
      <c r="F416" s="16">
        <v>350.25</v>
      </c>
      <c r="G416" s="16">
        <f t="shared" si="6"/>
        <v>56.28314317853126</v>
      </c>
    </row>
    <row r="417" spans="1:7" ht="16.5" customHeight="1">
      <c r="A417" s="5"/>
      <c r="B417" s="5"/>
      <c r="C417" s="5" t="s">
        <v>287</v>
      </c>
      <c r="D417" s="6" t="s">
        <v>288</v>
      </c>
      <c r="E417" s="7" t="s">
        <v>623</v>
      </c>
      <c r="F417" s="16">
        <v>0</v>
      </c>
      <c r="G417" s="16">
        <f t="shared" si="6"/>
        <v>0</v>
      </c>
    </row>
    <row r="418" spans="1:7" ht="16.5" customHeight="1">
      <c r="A418" s="5"/>
      <c r="B418" s="5"/>
      <c r="C418" s="5" t="s">
        <v>290</v>
      </c>
      <c r="D418" s="6" t="s">
        <v>291</v>
      </c>
      <c r="E418" s="7" t="s">
        <v>624</v>
      </c>
      <c r="F418" s="16">
        <v>0</v>
      </c>
      <c r="G418" s="16">
        <f t="shared" si="6"/>
        <v>0</v>
      </c>
    </row>
    <row r="419" spans="1:7" ht="16.5" customHeight="1">
      <c r="A419" s="33" t="s">
        <v>201</v>
      </c>
      <c r="B419" s="33"/>
      <c r="C419" s="33"/>
      <c r="D419" s="34" t="s">
        <v>202</v>
      </c>
      <c r="E419" s="35" t="s">
        <v>625</v>
      </c>
      <c r="F419" s="36">
        <f>F420+F422+F432+F434+F436+F444+F452+F464+F466+F471+F475+F477+F493+F498</f>
        <v>2842981.7099999995</v>
      </c>
      <c r="G419" s="36">
        <f t="shared" si="6"/>
        <v>56.98920485616095</v>
      </c>
    </row>
    <row r="420" spans="1:7" ht="16.5" customHeight="1">
      <c r="A420" s="4"/>
      <c r="B420" s="38" t="s">
        <v>626</v>
      </c>
      <c r="C420" s="39"/>
      <c r="D420" s="40" t="s">
        <v>627</v>
      </c>
      <c r="E420" s="41" t="s">
        <v>628</v>
      </c>
      <c r="F420" s="42">
        <f>F421</f>
        <v>142049.07</v>
      </c>
      <c r="G420" s="42">
        <f t="shared" si="6"/>
        <v>43.61654952606417</v>
      </c>
    </row>
    <row r="421" spans="1:7" ht="26.25" customHeight="1">
      <c r="A421" s="5"/>
      <c r="B421" s="5"/>
      <c r="C421" s="5" t="s">
        <v>629</v>
      </c>
      <c r="D421" s="6" t="s">
        <v>630</v>
      </c>
      <c r="E421" s="7" t="s">
        <v>628</v>
      </c>
      <c r="F421" s="16">
        <v>142049.07</v>
      </c>
      <c r="G421" s="16">
        <f t="shared" si="6"/>
        <v>43.61654952606417</v>
      </c>
    </row>
    <row r="422" spans="1:7" ht="16.5" customHeight="1">
      <c r="A422" s="4"/>
      <c r="B422" s="38" t="s">
        <v>204</v>
      </c>
      <c r="C422" s="39"/>
      <c r="D422" s="40" t="s">
        <v>205</v>
      </c>
      <c r="E422" s="41" t="s">
        <v>206</v>
      </c>
      <c r="F422" s="42">
        <f>SUM(F423:F431)</f>
        <v>38618.78999999999</v>
      </c>
      <c r="G422" s="42">
        <f t="shared" si="6"/>
        <v>42.23402230971128</v>
      </c>
    </row>
    <row r="423" spans="1:7" ht="16.5" customHeight="1">
      <c r="A423" s="5"/>
      <c r="B423" s="5"/>
      <c r="C423" s="5" t="s">
        <v>278</v>
      </c>
      <c r="D423" s="6" t="s">
        <v>279</v>
      </c>
      <c r="E423" s="7" t="s">
        <v>631</v>
      </c>
      <c r="F423" s="16">
        <v>19315.54</v>
      </c>
      <c r="G423" s="16">
        <f t="shared" si="6"/>
        <v>47.48399626333645</v>
      </c>
    </row>
    <row r="424" spans="1:7" ht="16.5" customHeight="1">
      <c r="A424" s="5"/>
      <c r="B424" s="5"/>
      <c r="C424" s="5" t="s">
        <v>281</v>
      </c>
      <c r="D424" s="6" t="s">
        <v>282</v>
      </c>
      <c r="E424" s="7" t="s">
        <v>632</v>
      </c>
      <c r="F424" s="16">
        <v>3050.3</v>
      </c>
      <c r="G424" s="16">
        <f t="shared" si="6"/>
        <v>41.51762624200354</v>
      </c>
    </row>
    <row r="425" spans="1:7" ht="16.5" customHeight="1">
      <c r="A425" s="5"/>
      <c r="B425" s="5"/>
      <c r="C425" s="5" t="s">
        <v>284</v>
      </c>
      <c r="D425" s="6" t="s">
        <v>285</v>
      </c>
      <c r="E425" s="7" t="s">
        <v>633</v>
      </c>
      <c r="F425" s="16">
        <v>413.8</v>
      </c>
      <c r="G425" s="16">
        <f t="shared" si="6"/>
        <v>41.46292585170341</v>
      </c>
    </row>
    <row r="426" spans="1:7" ht="16.5" customHeight="1">
      <c r="A426" s="5"/>
      <c r="B426" s="5"/>
      <c r="C426" s="5" t="s">
        <v>340</v>
      </c>
      <c r="D426" s="6" t="s">
        <v>341</v>
      </c>
      <c r="E426" s="7" t="s">
        <v>634</v>
      </c>
      <c r="F426" s="16">
        <v>4000</v>
      </c>
      <c r="G426" s="16">
        <f t="shared" si="6"/>
        <v>41.666666666666664</v>
      </c>
    </row>
    <row r="427" spans="1:7" ht="16.5" customHeight="1">
      <c r="A427" s="5"/>
      <c r="B427" s="5"/>
      <c r="C427" s="5" t="s">
        <v>287</v>
      </c>
      <c r="D427" s="6" t="s">
        <v>288</v>
      </c>
      <c r="E427" s="7" t="s">
        <v>635</v>
      </c>
      <c r="F427" s="16">
        <v>3242.6</v>
      </c>
      <c r="G427" s="16">
        <f t="shared" si="6"/>
        <v>52.3</v>
      </c>
    </row>
    <row r="428" spans="1:7" ht="16.5" customHeight="1">
      <c r="A428" s="5"/>
      <c r="B428" s="5"/>
      <c r="C428" s="5" t="s">
        <v>614</v>
      </c>
      <c r="D428" s="6" t="s">
        <v>615</v>
      </c>
      <c r="E428" s="7" t="s">
        <v>636</v>
      </c>
      <c r="F428" s="16">
        <v>4439.03</v>
      </c>
      <c r="G428" s="16">
        <f t="shared" si="6"/>
        <v>39.719309234073016</v>
      </c>
    </row>
    <row r="429" spans="1:7" ht="16.5" customHeight="1">
      <c r="A429" s="5"/>
      <c r="B429" s="5"/>
      <c r="C429" s="5" t="s">
        <v>397</v>
      </c>
      <c r="D429" s="6" t="s">
        <v>398</v>
      </c>
      <c r="E429" s="7" t="s">
        <v>637</v>
      </c>
      <c r="F429" s="16">
        <v>579.75</v>
      </c>
      <c r="G429" s="16">
        <f t="shared" si="6"/>
        <v>16.502988898377456</v>
      </c>
    </row>
    <row r="430" spans="1:7" ht="16.5" customHeight="1">
      <c r="A430" s="5"/>
      <c r="B430" s="5"/>
      <c r="C430" s="5" t="s">
        <v>290</v>
      </c>
      <c r="D430" s="6" t="s">
        <v>291</v>
      </c>
      <c r="E430" s="7" t="s">
        <v>638</v>
      </c>
      <c r="F430" s="16">
        <v>2757.32</v>
      </c>
      <c r="G430" s="16">
        <f t="shared" si="6"/>
        <v>25.450618423481632</v>
      </c>
    </row>
    <row r="431" spans="1:7" ht="16.5" customHeight="1">
      <c r="A431" s="5"/>
      <c r="B431" s="5"/>
      <c r="C431" s="5" t="s">
        <v>411</v>
      </c>
      <c r="D431" s="6" t="s">
        <v>412</v>
      </c>
      <c r="E431" s="7" t="s">
        <v>639</v>
      </c>
      <c r="F431" s="16">
        <v>820.45</v>
      </c>
      <c r="G431" s="16">
        <f t="shared" si="6"/>
        <v>74.99542961608775</v>
      </c>
    </row>
    <row r="432" spans="1:7" ht="16.5" customHeight="1">
      <c r="A432" s="4"/>
      <c r="B432" s="38" t="s">
        <v>640</v>
      </c>
      <c r="C432" s="39"/>
      <c r="D432" s="40" t="s">
        <v>641</v>
      </c>
      <c r="E432" s="41" t="s">
        <v>642</v>
      </c>
      <c r="F432" s="42">
        <f>F433</f>
        <v>3209.08</v>
      </c>
      <c r="G432" s="42">
        <f t="shared" si="6"/>
        <v>39.37038400196295</v>
      </c>
    </row>
    <row r="433" spans="1:7" ht="27" customHeight="1">
      <c r="A433" s="5"/>
      <c r="B433" s="5"/>
      <c r="C433" s="5" t="s">
        <v>629</v>
      </c>
      <c r="D433" s="6" t="s">
        <v>630</v>
      </c>
      <c r="E433" s="7" t="s">
        <v>642</v>
      </c>
      <c r="F433" s="16">
        <v>3209.08</v>
      </c>
      <c r="G433" s="16">
        <f t="shared" si="6"/>
        <v>39.37038400196295</v>
      </c>
    </row>
    <row r="434" spans="1:7" ht="16.5" customHeight="1">
      <c r="A434" s="4"/>
      <c r="B434" s="38" t="s">
        <v>643</v>
      </c>
      <c r="C434" s="39"/>
      <c r="D434" s="40" t="s">
        <v>644</v>
      </c>
      <c r="E434" s="41" t="s">
        <v>645</v>
      </c>
      <c r="F434" s="42">
        <f>F435</f>
        <v>1630</v>
      </c>
      <c r="G434" s="42">
        <f t="shared" si="6"/>
        <v>68.83445945945945</v>
      </c>
    </row>
    <row r="435" spans="1:7" ht="16.5" customHeight="1">
      <c r="A435" s="5"/>
      <c r="B435" s="5"/>
      <c r="C435" s="5" t="s">
        <v>290</v>
      </c>
      <c r="D435" s="6" t="s">
        <v>291</v>
      </c>
      <c r="E435" s="7" t="s">
        <v>645</v>
      </c>
      <c r="F435" s="16">
        <v>1630</v>
      </c>
      <c r="G435" s="16">
        <f t="shared" si="6"/>
        <v>68.83445945945945</v>
      </c>
    </row>
    <row r="436" spans="1:7" ht="16.5" customHeight="1">
      <c r="A436" s="4"/>
      <c r="B436" s="38" t="s">
        <v>646</v>
      </c>
      <c r="C436" s="39"/>
      <c r="D436" s="40" t="s">
        <v>647</v>
      </c>
      <c r="E436" s="41" t="s">
        <v>648</v>
      </c>
      <c r="F436" s="42">
        <f>SUM(F437:F443)</f>
        <v>20920.9</v>
      </c>
      <c r="G436" s="42">
        <f t="shared" si="6"/>
        <v>75.43412417970723</v>
      </c>
    </row>
    <row r="437" spans="1:7" ht="16.5" customHeight="1">
      <c r="A437" s="5"/>
      <c r="B437" s="5"/>
      <c r="C437" s="5" t="s">
        <v>278</v>
      </c>
      <c r="D437" s="6" t="s">
        <v>279</v>
      </c>
      <c r="E437" s="7" t="s">
        <v>649</v>
      </c>
      <c r="F437" s="16">
        <v>13755.8</v>
      </c>
      <c r="G437" s="16">
        <f t="shared" si="6"/>
        <v>77.32321528948847</v>
      </c>
    </row>
    <row r="438" spans="1:7" ht="16.5" customHeight="1">
      <c r="A438" s="5"/>
      <c r="B438" s="5"/>
      <c r="C438" s="5" t="s">
        <v>351</v>
      </c>
      <c r="D438" s="6" t="s">
        <v>352</v>
      </c>
      <c r="E438" s="7" t="s">
        <v>650</v>
      </c>
      <c r="F438" s="16">
        <v>2456.84</v>
      </c>
      <c r="G438" s="16">
        <f t="shared" si="6"/>
        <v>98.31292517006803</v>
      </c>
    </row>
    <row r="439" spans="1:7" ht="16.5" customHeight="1">
      <c r="A439" s="5"/>
      <c r="B439" s="5"/>
      <c r="C439" s="5" t="s">
        <v>281</v>
      </c>
      <c r="D439" s="6" t="s">
        <v>282</v>
      </c>
      <c r="E439" s="7" t="s">
        <v>651</v>
      </c>
      <c r="F439" s="16">
        <v>2597.88</v>
      </c>
      <c r="G439" s="16">
        <f t="shared" si="6"/>
        <v>70.9028384279476</v>
      </c>
    </row>
    <row r="440" spans="1:7" ht="16.5" customHeight="1">
      <c r="A440" s="5"/>
      <c r="B440" s="5"/>
      <c r="C440" s="5" t="s">
        <v>284</v>
      </c>
      <c r="D440" s="6" t="s">
        <v>285</v>
      </c>
      <c r="E440" s="7" t="s">
        <v>652</v>
      </c>
      <c r="F440" s="16">
        <v>352.43</v>
      </c>
      <c r="G440" s="16">
        <f t="shared" si="6"/>
        <v>70.06560636182903</v>
      </c>
    </row>
    <row r="441" spans="1:7" ht="16.5" customHeight="1">
      <c r="A441" s="5"/>
      <c r="B441" s="5"/>
      <c r="C441" s="5" t="s">
        <v>360</v>
      </c>
      <c r="D441" s="6" t="s">
        <v>361</v>
      </c>
      <c r="E441" s="7" t="s">
        <v>653</v>
      </c>
      <c r="F441" s="16">
        <v>937.5</v>
      </c>
      <c r="G441" s="16">
        <f t="shared" si="6"/>
        <v>51.596037424325814</v>
      </c>
    </row>
    <row r="442" spans="1:7" ht="16.5" customHeight="1">
      <c r="A442" s="5"/>
      <c r="B442" s="5"/>
      <c r="C442" s="5" t="s">
        <v>411</v>
      </c>
      <c r="D442" s="6" t="s">
        <v>412</v>
      </c>
      <c r="E442" s="7" t="s">
        <v>639</v>
      </c>
      <c r="F442" s="16">
        <v>820.45</v>
      </c>
      <c r="G442" s="16">
        <f t="shared" si="6"/>
        <v>74.99542961608775</v>
      </c>
    </row>
    <row r="443" spans="1:7" ht="25.5" customHeight="1">
      <c r="A443" s="5"/>
      <c r="B443" s="5"/>
      <c r="C443" s="5" t="s">
        <v>363</v>
      </c>
      <c r="D443" s="6" t="s">
        <v>364</v>
      </c>
      <c r="E443" s="7" t="s">
        <v>654</v>
      </c>
      <c r="F443" s="16">
        <v>0</v>
      </c>
      <c r="G443" s="16">
        <f t="shared" si="6"/>
        <v>0</v>
      </c>
    </row>
    <row r="444" spans="1:7" ht="16.5" customHeight="1">
      <c r="A444" s="4"/>
      <c r="B444" s="38" t="s">
        <v>207</v>
      </c>
      <c r="C444" s="39"/>
      <c r="D444" s="40" t="s">
        <v>208</v>
      </c>
      <c r="E444" s="41" t="s">
        <v>209</v>
      </c>
      <c r="F444" s="42">
        <f>SUM(F445:F451)</f>
        <v>1463467.5899999999</v>
      </c>
      <c r="G444" s="42">
        <f t="shared" si="6"/>
        <v>60.84555322866918</v>
      </c>
    </row>
    <row r="445" spans="1:7" ht="16.5" customHeight="1">
      <c r="A445" s="5"/>
      <c r="B445" s="5"/>
      <c r="C445" s="5" t="s">
        <v>655</v>
      </c>
      <c r="D445" s="6" t="s">
        <v>656</v>
      </c>
      <c r="E445" s="7" t="s">
        <v>657</v>
      </c>
      <c r="F445" s="16">
        <v>1434747.7</v>
      </c>
      <c r="G445" s="16">
        <f t="shared" si="6"/>
        <v>61.16193583645449</v>
      </c>
    </row>
    <row r="446" spans="1:7" ht="16.5" customHeight="1">
      <c r="A446" s="5"/>
      <c r="B446" s="5"/>
      <c r="C446" s="5" t="s">
        <v>278</v>
      </c>
      <c r="D446" s="6" t="s">
        <v>279</v>
      </c>
      <c r="E446" s="7" t="s">
        <v>658</v>
      </c>
      <c r="F446" s="16">
        <v>9221.72</v>
      </c>
      <c r="G446" s="16">
        <f t="shared" si="6"/>
        <v>32.981831187410585</v>
      </c>
    </row>
    <row r="447" spans="1:7" ht="16.5" customHeight="1">
      <c r="A447" s="5"/>
      <c r="B447" s="5"/>
      <c r="C447" s="5" t="s">
        <v>281</v>
      </c>
      <c r="D447" s="6" t="s">
        <v>282</v>
      </c>
      <c r="E447" s="7" t="s">
        <v>659</v>
      </c>
      <c r="F447" s="16">
        <v>1367.15</v>
      </c>
      <c r="G447" s="16">
        <f t="shared" si="6"/>
        <v>26.49515503875969</v>
      </c>
    </row>
    <row r="448" spans="1:7" ht="16.5" customHeight="1">
      <c r="A448" s="5"/>
      <c r="B448" s="5"/>
      <c r="C448" s="5" t="s">
        <v>284</v>
      </c>
      <c r="D448" s="6" t="s">
        <v>285</v>
      </c>
      <c r="E448" s="7" t="s">
        <v>660</v>
      </c>
      <c r="F448" s="16">
        <v>185.48</v>
      </c>
      <c r="G448" s="16">
        <f t="shared" si="6"/>
        <v>26.42165242165242</v>
      </c>
    </row>
    <row r="449" spans="1:7" ht="16.5" customHeight="1">
      <c r="A449" s="5"/>
      <c r="B449" s="5"/>
      <c r="C449" s="5" t="s">
        <v>340</v>
      </c>
      <c r="D449" s="6" t="s">
        <v>341</v>
      </c>
      <c r="E449" s="7" t="s">
        <v>339</v>
      </c>
      <c r="F449" s="16">
        <v>510</v>
      </c>
      <c r="G449" s="16">
        <f t="shared" si="6"/>
        <v>85</v>
      </c>
    </row>
    <row r="450" spans="1:7" ht="16.5" customHeight="1">
      <c r="A450" s="5"/>
      <c r="B450" s="5"/>
      <c r="C450" s="5" t="s">
        <v>287</v>
      </c>
      <c r="D450" s="6" t="s">
        <v>288</v>
      </c>
      <c r="E450" s="7" t="s">
        <v>661</v>
      </c>
      <c r="F450" s="16">
        <v>13711.77</v>
      </c>
      <c r="G450" s="16">
        <f t="shared" si="6"/>
        <v>80.76674324085528</v>
      </c>
    </row>
    <row r="451" spans="1:7" ht="16.5" customHeight="1">
      <c r="A451" s="5"/>
      <c r="B451" s="5"/>
      <c r="C451" s="5" t="s">
        <v>290</v>
      </c>
      <c r="D451" s="6" t="s">
        <v>291</v>
      </c>
      <c r="E451" s="7" t="s">
        <v>559</v>
      </c>
      <c r="F451" s="16">
        <v>3723.77</v>
      </c>
      <c r="G451" s="16">
        <f aca="true" t="shared" si="7" ref="G451:G513">F451*100/E451</f>
        <v>46.547125</v>
      </c>
    </row>
    <row r="452" spans="1:7" ht="45" customHeight="1">
      <c r="A452" s="4"/>
      <c r="B452" s="38" t="s">
        <v>212</v>
      </c>
      <c r="C452" s="39"/>
      <c r="D452" s="40" t="s">
        <v>213</v>
      </c>
      <c r="E452" s="41" t="s">
        <v>214</v>
      </c>
      <c r="F452" s="42">
        <f>SUM(F453:F463)</f>
        <v>710267.12</v>
      </c>
      <c r="G452" s="42">
        <f t="shared" si="7"/>
        <v>55.709846737885705</v>
      </c>
    </row>
    <row r="453" spans="1:7" ht="16.5" customHeight="1">
      <c r="A453" s="5"/>
      <c r="B453" s="5"/>
      <c r="C453" s="5" t="s">
        <v>655</v>
      </c>
      <c r="D453" s="6" t="s">
        <v>656</v>
      </c>
      <c r="E453" s="7" t="s">
        <v>662</v>
      </c>
      <c r="F453" s="16">
        <v>659116.4</v>
      </c>
      <c r="G453" s="16">
        <f t="shared" si="7"/>
        <v>56.90028496915065</v>
      </c>
    </row>
    <row r="454" spans="1:7" ht="16.5" customHeight="1">
      <c r="A454" s="5"/>
      <c r="B454" s="5"/>
      <c r="C454" s="5" t="s">
        <v>278</v>
      </c>
      <c r="D454" s="6" t="s">
        <v>279</v>
      </c>
      <c r="E454" s="7" t="s">
        <v>663</v>
      </c>
      <c r="F454" s="16">
        <v>10564.97</v>
      </c>
      <c r="G454" s="16">
        <f t="shared" si="7"/>
        <v>51.39854050109462</v>
      </c>
    </row>
    <row r="455" spans="1:7" ht="16.5" customHeight="1">
      <c r="A455" s="5"/>
      <c r="B455" s="5"/>
      <c r="C455" s="5" t="s">
        <v>281</v>
      </c>
      <c r="D455" s="6" t="s">
        <v>282</v>
      </c>
      <c r="E455" s="7" t="s">
        <v>664</v>
      </c>
      <c r="F455" s="16">
        <v>32856.65</v>
      </c>
      <c r="G455" s="16">
        <f t="shared" si="7"/>
        <v>42.840109001773236</v>
      </c>
    </row>
    <row r="456" spans="1:7" ht="16.5" customHeight="1">
      <c r="A456" s="5"/>
      <c r="B456" s="5"/>
      <c r="C456" s="5" t="s">
        <v>284</v>
      </c>
      <c r="D456" s="6" t="s">
        <v>285</v>
      </c>
      <c r="E456" s="7" t="s">
        <v>652</v>
      </c>
      <c r="F456" s="16">
        <v>217.3</v>
      </c>
      <c r="G456" s="16">
        <f t="shared" si="7"/>
        <v>43.20079522862823</v>
      </c>
    </row>
    <row r="457" spans="1:7" ht="16.5" customHeight="1">
      <c r="A457" s="5"/>
      <c r="B457" s="5"/>
      <c r="C457" s="5" t="s">
        <v>287</v>
      </c>
      <c r="D457" s="6" t="s">
        <v>288</v>
      </c>
      <c r="E457" s="7" t="s">
        <v>665</v>
      </c>
      <c r="F457" s="16">
        <v>1801.72</v>
      </c>
      <c r="G457" s="16">
        <f t="shared" si="7"/>
        <v>34.64846153846154</v>
      </c>
    </row>
    <row r="458" spans="1:7" ht="16.5" customHeight="1">
      <c r="A458" s="5"/>
      <c r="B458" s="5"/>
      <c r="C458" s="5" t="s">
        <v>397</v>
      </c>
      <c r="D458" s="6" t="s">
        <v>398</v>
      </c>
      <c r="E458" s="7" t="s">
        <v>324</v>
      </c>
      <c r="F458" s="16">
        <v>1200</v>
      </c>
      <c r="G458" s="16">
        <f t="shared" si="7"/>
        <v>38.70967741935484</v>
      </c>
    </row>
    <row r="459" spans="1:7" ht="16.5" customHeight="1">
      <c r="A459" s="5"/>
      <c r="B459" s="5"/>
      <c r="C459" s="5" t="s">
        <v>290</v>
      </c>
      <c r="D459" s="6" t="s">
        <v>291</v>
      </c>
      <c r="E459" s="7" t="s">
        <v>666</v>
      </c>
      <c r="F459" s="16">
        <v>2711.62</v>
      </c>
      <c r="G459" s="16">
        <f t="shared" si="7"/>
        <v>35.815876370360584</v>
      </c>
    </row>
    <row r="460" spans="1:7" ht="16.5" customHeight="1">
      <c r="A460" s="5"/>
      <c r="B460" s="5"/>
      <c r="C460" s="5" t="s">
        <v>405</v>
      </c>
      <c r="D460" s="6" t="s">
        <v>406</v>
      </c>
      <c r="E460" s="7" t="s">
        <v>339</v>
      </c>
      <c r="F460" s="16">
        <v>260.01</v>
      </c>
      <c r="G460" s="16">
        <f t="shared" si="7"/>
        <v>43.335</v>
      </c>
    </row>
    <row r="461" spans="1:7" ht="16.5" customHeight="1">
      <c r="A461" s="5"/>
      <c r="B461" s="5"/>
      <c r="C461" s="5" t="s">
        <v>360</v>
      </c>
      <c r="D461" s="6" t="s">
        <v>361</v>
      </c>
      <c r="E461" s="7" t="s">
        <v>667</v>
      </c>
      <c r="F461" s="16">
        <v>0</v>
      </c>
      <c r="G461" s="16">
        <f t="shared" si="7"/>
        <v>0</v>
      </c>
    </row>
    <row r="462" spans="1:7" ht="16.5" customHeight="1">
      <c r="A462" s="5"/>
      <c r="B462" s="5"/>
      <c r="C462" s="5" t="s">
        <v>411</v>
      </c>
      <c r="D462" s="6" t="s">
        <v>412</v>
      </c>
      <c r="E462" s="7" t="s">
        <v>639</v>
      </c>
      <c r="F462" s="16">
        <v>820.45</v>
      </c>
      <c r="G462" s="16">
        <f t="shared" si="7"/>
        <v>74.99542961608775</v>
      </c>
    </row>
    <row r="463" spans="1:7" ht="24.75" customHeight="1">
      <c r="A463" s="5"/>
      <c r="B463" s="5"/>
      <c r="C463" s="5" t="s">
        <v>363</v>
      </c>
      <c r="D463" s="6" t="s">
        <v>364</v>
      </c>
      <c r="E463" s="7" t="s">
        <v>378</v>
      </c>
      <c r="F463" s="16">
        <v>718</v>
      </c>
      <c r="G463" s="16">
        <f t="shared" si="7"/>
        <v>59.833333333333336</v>
      </c>
    </row>
    <row r="464" spans="1:7" ht="48.75" customHeight="1">
      <c r="A464" s="4"/>
      <c r="B464" s="38" t="s">
        <v>219</v>
      </c>
      <c r="C464" s="39"/>
      <c r="D464" s="40" t="s">
        <v>220</v>
      </c>
      <c r="E464" s="41" t="s">
        <v>668</v>
      </c>
      <c r="F464" s="42">
        <f>F465</f>
        <v>5181.1</v>
      </c>
      <c r="G464" s="42">
        <f t="shared" si="7"/>
        <v>44.32078699743371</v>
      </c>
    </row>
    <row r="465" spans="1:7" ht="16.5" customHeight="1">
      <c r="A465" s="5"/>
      <c r="B465" s="5"/>
      <c r="C465" s="5" t="s">
        <v>669</v>
      </c>
      <c r="D465" s="6" t="s">
        <v>670</v>
      </c>
      <c r="E465" s="7" t="s">
        <v>668</v>
      </c>
      <c r="F465" s="16">
        <v>5181.1</v>
      </c>
      <c r="G465" s="16">
        <f t="shared" si="7"/>
        <v>44.32078699743371</v>
      </c>
    </row>
    <row r="466" spans="1:7" ht="26.25" customHeight="1">
      <c r="A466" s="4"/>
      <c r="B466" s="38" t="s">
        <v>224</v>
      </c>
      <c r="C466" s="39"/>
      <c r="D466" s="40" t="s">
        <v>225</v>
      </c>
      <c r="E466" s="41" t="s">
        <v>671</v>
      </c>
      <c r="F466" s="42">
        <f>SUM(F467:F470)</f>
        <v>136515.36</v>
      </c>
      <c r="G466" s="42">
        <f t="shared" si="7"/>
        <v>61.459906987632856</v>
      </c>
    </row>
    <row r="467" spans="1:7" ht="16.5" customHeight="1">
      <c r="A467" s="5"/>
      <c r="B467" s="5"/>
      <c r="C467" s="5" t="s">
        <v>655</v>
      </c>
      <c r="D467" s="6" t="s">
        <v>656</v>
      </c>
      <c r="E467" s="7" t="s">
        <v>672</v>
      </c>
      <c r="F467" s="16">
        <v>132326.4</v>
      </c>
      <c r="G467" s="16">
        <f t="shared" si="7"/>
        <v>62.247519768935135</v>
      </c>
    </row>
    <row r="468" spans="1:7" ht="16.5" customHeight="1">
      <c r="A468" s="5"/>
      <c r="B468" s="5"/>
      <c r="C468" s="5" t="s">
        <v>278</v>
      </c>
      <c r="D468" s="6" t="s">
        <v>279</v>
      </c>
      <c r="E468" s="7" t="s">
        <v>673</v>
      </c>
      <c r="F468" s="16">
        <v>445.5</v>
      </c>
      <c r="G468" s="16">
        <f t="shared" si="7"/>
        <v>34.375</v>
      </c>
    </row>
    <row r="469" spans="1:7" ht="16.5" customHeight="1">
      <c r="A469" s="5"/>
      <c r="B469" s="5"/>
      <c r="C469" s="5" t="s">
        <v>340</v>
      </c>
      <c r="D469" s="6" t="s">
        <v>341</v>
      </c>
      <c r="E469" s="7" t="s">
        <v>559</v>
      </c>
      <c r="F469" s="16">
        <v>3500</v>
      </c>
      <c r="G469" s="16">
        <f t="shared" si="7"/>
        <v>43.75</v>
      </c>
    </row>
    <row r="470" spans="1:7" ht="16.5" customHeight="1">
      <c r="A470" s="5"/>
      <c r="B470" s="5"/>
      <c r="C470" s="5" t="s">
        <v>287</v>
      </c>
      <c r="D470" s="6" t="s">
        <v>288</v>
      </c>
      <c r="E470" s="7" t="s">
        <v>674</v>
      </c>
      <c r="F470" s="16">
        <v>243.46</v>
      </c>
      <c r="G470" s="16">
        <f t="shared" si="7"/>
        <v>99.77868852459017</v>
      </c>
    </row>
    <row r="471" spans="1:7" ht="16.5" customHeight="1">
      <c r="A471" s="4"/>
      <c r="B471" s="38" t="s">
        <v>227</v>
      </c>
      <c r="C471" s="39"/>
      <c r="D471" s="40" t="s">
        <v>228</v>
      </c>
      <c r="E471" s="41" t="s">
        <v>675</v>
      </c>
      <c r="F471" s="42">
        <f>SUM(F472:F474)</f>
        <v>6905.52</v>
      </c>
      <c r="G471" s="42">
        <f t="shared" si="7"/>
        <v>45.5809900990099</v>
      </c>
    </row>
    <row r="472" spans="1:7" ht="16.5" customHeight="1">
      <c r="A472" s="5"/>
      <c r="B472" s="5"/>
      <c r="C472" s="5" t="s">
        <v>655</v>
      </c>
      <c r="D472" s="6" t="s">
        <v>656</v>
      </c>
      <c r="E472" s="7" t="s">
        <v>676</v>
      </c>
      <c r="F472" s="16">
        <v>5548.16</v>
      </c>
      <c r="G472" s="16">
        <f t="shared" si="7"/>
        <v>42.174717487712066</v>
      </c>
    </row>
    <row r="473" spans="1:7" ht="16.5" customHeight="1">
      <c r="A473" s="5"/>
      <c r="B473" s="5"/>
      <c r="C473" s="5" t="s">
        <v>287</v>
      </c>
      <c r="D473" s="6" t="s">
        <v>288</v>
      </c>
      <c r="E473" s="7" t="s">
        <v>677</v>
      </c>
      <c r="F473" s="16">
        <v>4.46</v>
      </c>
      <c r="G473" s="16">
        <f t="shared" si="7"/>
        <v>65.39589442815249</v>
      </c>
    </row>
    <row r="474" spans="1:7" ht="16.5" customHeight="1">
      <c r="A474" s="5"/>
      <c r="B474" s="5"/>
      <c r="C474" s="5" t="s">
        <v>290</v>
      </c>
      <c r="D474" s="6" t="s">
        <v>291</v>
      </c>
      <c r="E474" s="7" t="s">
        <v>678</v>
      </c>
      <c r="F474" s="16">
        <v>1352.9</v>
      </c>
      <c r="G474" s="16">
        <f t="shared" si="7"/>
        <v>68.05331991951711</v>
      </c>
    </row>
    <row r="475" spans="1:7" ht="16.5" customHeight="1">
      <c r="A475" s="4"/>
      <c r="B475" s="38" t="s">
        <v>230</v>
      </c>
      <c r="C475" s="39"/>
      <c r="D475" s="40" t="s">
        <v>231</v>
      </c>
      <c r="E475" s="41" t="s">
        <v>679</v>
      </c>
      <c r="F475" s="42">
        <f>F476</f>
        <v>43958.03</v>
      </c>
      <c r="G475" s="42">
        <f t="shared" si="7"/>
        <v>68.26417057489829</v>
      </c>
    </row>
    <row r="476" spans="1:7" ht="16.5" customHeight="1">
      <c r="A476" s="5"/>
      <c r="B476" s="5"/>
      <c r="C476" s="5" t="s">
        <v>655</v>
      </c>
      <c r="D476" s="6" t="s">
        <v>656</v>
      </c>
      <c r="E476" s="7" t="s">
        <v>679</v>
      </c>
      <c r="F476" s="16">
        <v>43958.03</v>
      </c>
      <c r="G476" s="16">
        <f t="shared" si="7"/>
        <v>68.26417057489829</v>
      </c>
    </row>
    <row r="477" spans="1:7" ht="16.5" customHeight="1">
      <c r="A477" s="4"/>
      <c r="B477" s="38" t="s">
        <v>233</v>
      </c>
      <c r="C477" s="39"/>
      <c r="D477" s="40" t="s">
        <v>234</v>
      </c>
      <c r="E477" s="41" t="s">
        <v>680</v>
      </c>
      <c r="F477" s="42">
        <f>SUM(F478:F492)</f>
        <v>214634.83000000002</v>
      </c>
      <c r="G477" s="42">
        <f t="shared" si="7"/>
        <v>48.164682570849614</v>
      </c>
    </row>
    <row r="478" spans="1:7" ht="16.5" customHeight="1">
      <c r="A478" s="5"/>
      <c r="B478" s="5"/>
      <c r="C478" s="5" t="s">
        <v>376</v>
      </c>
      <c r="D478" s="6" t="s">
        <v>377</v>
      </c>
      <c r="E478" s="7" t="s">
        <v>681</v>
      </c>
      <c r="F478" s="16">
        <v>123.78</v>
      </c>
      <c r="G478" s="16">
        <f t="shared" si="7"/>
        <v>26.169133192389005</v>
      </c>
    </row>
    <row r="479" spans="1:7" ht="16.5" customHeight="1">
      <c r="A479" s="5"/>
      <c r="B479" s="5"/>
      <c r="C479" s="5" t="s">
        <v>278</v>
      </c>
      <c r="D479" s="6" t="s">
        <v>279</v>
      </c>
      <c r="E479" s="7" t="s">
        <v>682</v>
      </c>
      <c r="F479" s="16">
        <v>137655.45</v>
      </c>
      <c r="G479" s="16">
        <f t="shared" si="7"/>
        <v>46.604569199882185</v>
      </c>
    </row>
    <row r="480" spans="1:7" ht="16.5" customHeight="1">
      <c r="A480" s="5"/>
      <c r="B480" s="5"/>
      <c r="C480" s="5" t="s">
        <v>351</v>
      </c>
      <c r="D480" s="6" t="s">
        <v>352</v>
      </c>
      <c r="E480" s="7" t="s">
        <v>683</v>
      </c>
      <c r="F480" s="16">
        <v>23265.78</v>
      </c>
      <c r="G480" s="16">
        <f t="shared" si="7"/>
        <v>93.04079021034951</v>
      </c>
    </row>
    <row r="481" spans="1:7" ht="16.5" customHeight="1">
      <c r="A481" s="5"/>
      <c r="B481" s="5"/>
      <c r="C481" s="5" t="s">
        <v>281</v>
      </c>
      <c r="D481" s="6" t="s">
        <v>282</v>
      </c>
      <c r="E481" s="7" t="s">
        <v>684</v>
      </c>
      <c r="F481" s="16">
        <v>24762.47</v>
      </c>
      <c r="G481" s="16">
        <f t="shared" si="7"/>
        <v>44.163492063492065</v>
      </c>
    </row>
    <row r="482" spans="1:7" ht="16.5" customHeight="1">
      <c r="A482" s="5"/>
      <c r="B482" s="5"/>
      <c r="C482" s="5" t="s">
        <v>284</v>
      </c>
      <c r="D482" s="6" t="s">
        <v>285</v>
      </c>
      <c r="E482" s="7" t="s">
        <v>685</v>
      </c>
      <c r="F482" s="16">
        <v>1290.46</v>
      </c>
      <c r="G482" s="16">
        <f t="shared" si="7"/>
        <v>38.67126161222655</v>
      </c>
    </row>
    <row r="483" spans="1:7" ht="16.5" customHeight="1">
      <c r="A483" s="5"/>
      <c r="B483" s="5"/>
      <c r="C483" s="5" t="s">
        <v>287</v>
      </c>
      <c r="D483" s="6" t="s">
        <v>288</v>
      </c>
      <c r="E483" s="7" t="s">
        <v>686</v>
      </c>
      <c r="F483" s="16">
        <v>5763.47</v>
      </c>
      <c r="G483" s="16">
        <f t="shared" si="7"/>
        <v>25.724034813657667</v>
      </c>
    </row>
    <row r="484" spans="1:7" ht="16.5" customHeight="1">
      <c r="A484" s="5"/>
      <c r="B484" s="5"/>
      <c r="C484" s="5" t="s">
        <v>397</v>
      </c>
      <c r="D484" s="6" t="s">
        <v>398</v>
      </c>
      <c r="E484" s="7" t="s">
        <v>687</v>
      </c>
      <c r="F484" s="16">
        <v>3309.8</v>
      </c>
      <c r="G484" s="16">
        <f t="shared" si="7"/>
        <v>35.95263958288073</v>
      </c>
    </row>
    <row r="485" spans="1:7" ht="16.5" customHeight="1">
      <c r="A485" s="5"/>
      <c r="B485" s="5"/>
      <c r="C485" s="5" t="s">
        <v>401</v>
      </c>
      <c r="D485" s="6" t="s">
        <v>402</v>
      </c>
      <c r="E485" s="7" t="s">
        <v>681</v>
      </c>
      <c r="F485" s="16">
        <v>400</v>
      </c>
      <c r="G485" s="16">
        <f t="shared" si="7"/>
        <v>84.56659619450318</v>
      </c>
    </row>
    <row r="486" spans="1:7" ht="16.5" customHeight="1">
      <c r="A486" s="5"/>
      <c r="B486" s="5"/>
      <c r="C486" s="5" t="s">
        <v>290</v>
      </c>
      <c r="D486" s="6" t="s">
        <v>291</v>
      </c>
      <c r="E486" s="7" t="s">
        <v>688</v>
      </c>
      <c r="F486" s="16">
        <v>7542.2</v>
      </c>
      <c r="G486" s="16">
        <f t="shared" si="7"/>
        <v>59.66930379746835</v>
      </c>
    </row>
    <row r="487" spans="1:7" ht="16.5" customHeight="1">
      <c r="A487" s="5"/>
      <c r="B487" s="5"/>
      <c r="C487" s="5" t="s">
        <v>405</v>
      </c>
      <c r="D487" s="6" t="s">
        <v>406</v>
      </c>
      <c r="E487" s="7" t="s">
        <v>689</v>
      </c>
      <c r="F487" s="16">
        <v>1720.06</v>
      </c>
      <c r="G487" s="16">
        <f t="shared" si="7"/>
        <v>38.74881730119396</v>
      </c>
    </row>
    <row r="488" spans="1:7" ht="16.5" customHeight="1">
      <c r="A488" s="5"/>
      <c r="B488" s="5"/>
      <c r="C488" s="5" t="s">
        <v>360</v>
      </c>
      <c r="D488" s="6" t="s">
        <v>361</v>
      </c>
      <c r="E488" s="7" t="s">
        <v>690</v>
      </c>
      <c r="F488" s="16">
        <v>2847.73</v>
      </c>
      <c r="G488" s="16">
        <f t="shared" si="7"/>
        <v>44.75451830897376</v>
      </c>
    </row>
    <row r="489" spans="1:7" ht="16.5" customHeight="1">
      <c r="A489" s="5"/>
      <c r="B489" s="5"/>
      <c r="C489" s="5" t="s">
        <v>269</v>
      </c>
      <c r="D489" s="6" t="s">
        <v>270</v>
      </c>
      <c r="E489" s="7" t="s">
        <v>691</v>
      </c>
      <c r="F489" s="16">
        <v>412</v>
      </c>
      <c r="G489" s="16">
        <f t="shared" si="7"/>
        <v>62.32980332829047</v>
      </c>
    </row>
    <row r="490" spans="1:7" ht="16.5" customHeight="1">
      <c r="A490" s="5"/>
      <c r="B490" s="5"/>
      <c r="C490" s="5" t="s">
        <v>411</v>
      </c>
      <c r="D490" s="6" t="s">
        <v>412</v>
      </c>
      <c r="E490" s="7" t="s">
        <v>692</v>
      </c>
      <c r="F490" s="16">
        <v>5201.63</v>
      </c>
      <c r="G490" s="16">
        <f t="shared" si="7"/>
        <v>76.06946475577654</v>
      </c>
    </row>
    <row r="491" spans="1:7" ht="16.5" customHeight="1">
      <c r="A491" s="5"/>
      <c r="B491" s="5"/>
      <c r="C491" s="5" t="s">
        <v>329</v>
      </c>
      <c r="D491" s="6" t="s">
        <v>330</v>
      </c>
      <c r="E491" s="7" t="s">
        <v>693</v>
      </c>
      <c r="F491" s="16">
        <v>0</v>
      </c>
      <c r="G491" s="16">
        <f t="shared" si="7"/>
        <v>0</v>
      </c>
    </row>
    <row r="492" spans="1:7" ht="24.75" customHeight="1">
      <c r="A492" s="5"/>
      <c r="B492" s="5"/>
      <c r="C492" s="5" t="s">
        <v>363</v>
      </c>
      <c r="D492" s="6" t="s">
        <v>364</v>
      </c>
      <c r="E492" s="7" t="s">
        <v>694</v>
      </c>
      <c r="F492" s="16">
        <v>340</v>
      </c>
      <c r="G492" s="16">
        <f t="shared" si="7"/>
        <v>15.21933751119069</v>
      </c>
    </row>
    <row r="493" spans="1:7" ht="16.5" customHeight="1">
      <c r="A493" s="4"/>
      <c r="B493" s="38" t="s">
        <v>239</v>
      </c>
      <c r="C493" s="39"/>
      <c r="D493" s="40" t="s">
        <v>240</v>
      </c>
      <c r="E493" s="41" t="s">
        <v>695</v>
      </c>
      <c r="F493" s="42">
        <f>SUM(F494:F497)</f>
        <v>1580.4</v>
      </c>
      <c r="G493" s="42">
        <f t="shared" si="7"/>
        <v>20.666928207140057</v>
      </c>
    </row>
    <row r="494" spans="1:7" ht="16.5" customHeight="1">
      <c r="A494" s="5"/>
      <c r="B494" s="5"/>
      <c r="C494" s="5" t="s">
        <v>281</v>
      </c>
      <c r="D494" s="6" t="s">
        <v>282</v>
      </c>
      <c r="E494" s="7" t="s">
        <v>696</v>
      </c>
      <c r="F494" s="16">
        <v>0</v>
      </c>
      <c r="G494" s="16">
        <f t="shared" si="7"/>
        <v>0</v>
      </c>
    </row>
    <row r="495" spans="1:7" ht="16.5" customHeight="1">
      <c r="A495" s="5"/>
      <c r="B495" s="5"/>
      <c r="C495" s="5" t="s">
        <v>284</v>
      </c>
      <c r="D495" s="6" t="s">
        <v>285</v>
      </c>
      <c r="E495" s="7" t="s">
        <v>434</v>
      </c>
      <c r="F495" s="16">
        <v>0</v>
      </c>
      <c r="G495" s="16">
        <f t="shared" si="7"/>
        <v>0</v>
      </c>
    </row>
    <row r="496" spans="1:7" ht="16.5" customHeight="1">
      <c r="A496" s="5"/>
      <c r="B496" s="5"/>
      <c r="C496" s="5" t="s">
        <v>340</v>
      </c>
      <c r="D496" s="6" t="s">
        <v>341</v>
      </c>
      <c r="E496" s="7" t="s">
        <v>697</v>
      </c>
      <c r="F496" s="16">
        <v>0</v>
      </c>
      <c r="G496" s="16">
        <f t="shared" si="7"/>
        <v>0</v>
      </c>
    </row>
    <row r="497" spans="1:7" ht="16.5" customHeight="1">
      <c r="A497" s="5"/>
      <c r="B497" s="5"/>
      <c r="C497" s="5" t="s">
        <v>290</v>
      </c>
      <c r="D497" s="6" t="s">
        <v>291</v>
      </c>
      <c r="E497" s="7" t="s">
        <v>241</v>
      </c>
      <c r="F497" s="16">
        <v>1580.4</v>
      </c>
      <c r="G497" s="16">
        <f t="shared" si="7"/>
        <v>25.326923076923077</v>
      </c>
    </row>
    <row r="498" spans="1:7" ht="16.5" customHeight="1">
      <c r="A498" s="4"/>
      <c r="B498" s="38" t="s">
        <v>242</v>
      </c>
      <c r="C498" s="39"/>
      <c r="D498" s="40" t="s">
        <v>11</v>
      </c>
      <c r="E498" s="41" t="s">
        <v>698</v>
      </c>
      <c r="F498" s="42">
        <f>SUM(F499:F504)</f>
        <v>54043.920000000006</v>
      </c>
      <c r="G498" s="42">
        <f t="shared" si="7"/>
        <v>62.49586012303993</v>
      </c>
    </row>
    <row r="499" spans="1:7" ht="16.5" customHeight="1">
      <c r="A499" s="5"/>
      <c r="B499" s="5"/>
      <c r="C499" s="5" t="s">
        <v>655</v>
      </c>
      <c r="D499" s="6" t="s">
        <v>656</v>
      </c>
      <c r="E499" s="7" t="s">
        <v>699</v>
      </c>
      <c r="F499" s="16">
        <v>40113.8</v>
      </c>
      <c r="G499" s="16">
        <f t="shared" si="7"/>
        <v>63.8795464679279</v>
      </c>
    </row>
    <row r="500" spans="1:7" ht="16.5" customHeight="1">
      <c r="A500" s="5"/>
      <c r="B500" s="5"/>
      <c r="C500" s="5" t="s">
        <v>281</v>
      </c>
      <c r="D500" s="6" t="s">
        <v>282</v>
      </c>
      <c r="E500" s="7" t="s">
        <v>700</v>
      </c>
      <c r="F500" s="16">
        <v>0</v>
      </c>
      <c r="G500" s="16">
        <f t="shared" si="7"/>
        <v>0</v>
      </c>
    </row>
    <row r="501" spans="1:7" ht="16.5" customHeight="1">
      <c r="A501" s="5"/>
      <c r="B501" s="5"/>
      <c r="C501" s="5" t="s">
        <v>284</v>
      </c>
      <c r="D501" s="6" t="s">
        <v>285</v>
      </c>
      <c r="E501" s="7" t="s">
        <v>701</v>
      </c>
      <c r="F501" s="16">
        <v>0</v>
      </c>
      <c r="G501" s="16">
        <f t="shared" si="7"/>
        <v>0</v>
      </c>
    </row>
    <row r="502" spans="1:7" ht="16.5" customHeight="1">
      <c r="A502" s="5"/>
      <c r="B502" s="5"/>
      <c r="C502" s="5" t="s">
        <v>340</v>
      </c>
      <c r="D502" s="6" t="s">
        <v>341</v>
      </c>
      <c r="E502" s="7" t="s">
        <v>702</v>
      </c>
      <c r="F502" s="16">
        <v>87.51</v>
      </c>
      <c r="G502" s="16">
        <f t="shared" si="7"/>
        <v>34.45275590551181</v>
      </c>
    </row>
    <row r="503" spans="1:7" ht="16.5" customHeight="1">
      <c r="A503" s="5"/>
      <c r="B503" s="5"/>
      <c r="C503" s="5" t="s">
        <v>287</v>
      </c>
      <c r="D503" s="6" t="s">
        <v>288</v>
      </c>
      <c r="E503" s="7" t="s">
        <v>703</v>
      </c>
      <c r="F503" s="16">
        <v>2649.21</v>
      </c>
      <c r="G503" s="16">
        <f t="shared" si="7"/>
        <v>93.47953422724065</v>
      </c>
    </row>
    <row r="504" spans="1:7" ht="16.5" customHeight="1">
      <c r="A504" s="5"/>
      <c r="B504" s="5"/>
      <c r="C504" s="5" t="s">
        <v>290</v>
      </c>
      <c r="D504" s="6" t="s">
        <v>291</v>
      </c>
      <c r="E504" s="7" t="s">
        <v>704</v>
      </c>
      <c r="F504" s="16">
        <v>11193.4</v>
      </c>
      <c r="G504" s="16">
        <f t="shared" si="7"/>
        <v>54.49561830574489</v>
      </c>
    </row>
    <row r="505" spans="1:7" ht="16.5" customHeight="1">
      <c r="A505" s="33" t="s">
        <v>705</v>
      </c>
      <c r="B505" s="33"/>
      <c r="C505" s="33"/>
      <c r="D505" s="34" t="s">
        <v>706</v>
      </c>
      <c r="E505" s="35" t="s">
        <v>707</v>
      </c>
      <c r="F505" s="36">
        <f>F506+F508</f>
        <v>3600</v>
      </c>
      <c r="G505" s="36">
        <f t="shared" si="7"/>
        <v>25.606373141759725</v>
      </c>
    </row>
    <row r="506" spans="1:7" ht="16.5" customHeight="1">
      <c r="A506" s="4"/>
      <c r="B506" s="38" t="s">
        <v>708</v>
      </c>
      <c r="C506" s="39"/>
      <c r="D506" s="40" t="s">
        <v>709</v>
      </c>
      <c r="E506" s="41" t="s">
        <v>500</v>
      </c>
      <c r="F506" s="42">
        <f>F507</f>
        <v>0</v>
      </c>
      <c r="G506" s="42">
        <f t="shared" si="7"/>
        <v>0</v>
      </c>
    </row>
    <row r="507" spans="1:7" ht="16.5" customHeight="1">
      <c r="A507" s="5"/>
      <c r="B507" s="5"/>
      <c r="C507" s="5" t="s">
        <v>290</v>
      </c>
      <c r="D507" s="6" t="s">
        <v>291</v>
      </c>
      <c r="E507" s="7" t="s">
        <v>500</v>
      </c>
      <c r="F507" s="16">
        <v>0</v>
      </c>
      <c r="G507" s="16">
        <f t="shared" si="7"/>
        <v>0</v>
      </c>
    </row>
    <row r="508" spans="1:7" ht="16.5" customHeight="1">
      <c r="A508" s="4"/>
      <c r="B508" s="38" t="s">
        <v>710</v>
      </c>
      <c r="C508" s="39"/>
      <c r="D508" s="40" t="s">
        <v>11</v>
      </c>
      <c r="E508" s="41" t="s">
        <v>123</v>
      </c>
      <c r="F508" s="42">
        <f>F509</f>
        <v>3600</v>
      </c>
      <c r="G508" s="42">
        <f t="shared" si="7"/>
        <v>30</v>
      </c>
    </row>
    <row r="509" spans="1:7" ht="27" customHeight="1">
      <c r="A509" s="5"/>
      <c r="B509" s="5"/>
      <c r="C509" s="5" t="s">
        <v>711</v>
      </c>
      <c r="D509" s="6" t="s">
        <v>712</v>
      </c>
      <c r="E509" s="7" t="s">
        <v>123</v>
      </c>
      <c r="F509" s="16">
        <v>3600</v>
      </c>
      <c r="G509" s="16">
        <f t="shared" si="7"/>
        <v>30</v>
      </c>
    </row>
    <row r="510" spans="1:7" ht="16.5" customHeight="1">
      <c r="A510" s="33" t="s">
        <v>246</v>
      </c>
      <c r="B510" s="33"/>
      <c r="C510" s="33"/>
      <c r="D510" s="34" t="s">
        <v>247</v>
      </c>
      <c r="E510" s="35" t="s">
        <v>713</v>
      </c>
      <c r="F510" s="36">
        <f>F511+F521+F523</f>
        <v>109473.16</v>
      </c>
      <c r="G510" s="36">
        <f t="shared" si="7"/>
        <v>46.21129013875228</v>
      </c>
    </row>
    <row r="511" spans="1:7" ht="16.5" customHeight="1">
      <c r="A511" s="4"/>
      <c r="B511" s="38" t="s">
        <v>714</v>
      </c>
      <c r="C511" s="39"/>
      <c r="D511" s="40" t="s">
        <v>715</v>
      </c>
      <c r="E511" s="41" t="s">
        <v>716</v>
      </c>
      <c r="F511" s="42">
        <f>SUM(F512:F520)</f>
        <v>72373.96</v>
      </c>
      <c r="G511" s="42">
        <f t="shared" si="7"/>
        <v>39.52722843925964</v>
      </c>
    </row>
    <row r="512" spans="1:7" ht="16.5" customHeight="1">
      <c r="A512" s="5"/>
      <c r="B512" s="5"/>
      <c r="C512" s="5" t="s">
        <v>376</v>
      </c>
      <c r="D512" s="6" t="s">
        <v>377</v>
      </c>
      <c r="E512" s="7" t="s">
        <v>717</v>
      </c>
      <c r="F512" s="16">
        <v>2159.4</v>
      </c>
      <c r="G512" s="16">
        <f t="shared" si="7"/>
        <v>47.859042553191486</v>
      </c>
    </row>
    <row r="513" spans="1:7" ht="16.5" customHeight="1">
      <c r="A513" s="5"/>
      <c r="B513" s="5"/>
      <c r="C513" s="5" t="s">
        <v>278</v>
      </c>
      <c r="D513" s="6" t="s">
        <v>279</v>
      </c>
      <c r="E513" s="7" t="s">
        <v>718</v>
      </c>
      <c r="F513" s="16">
        <v>51974.72</v>
      </c>
      <c r="G513" s="16">
        <f t="shared" si="7"/>
        <v>41.385430020623154</v>
      </c>
    </row>
    <row r="514" spans="1:7" ht="16.5" customHeight="1">
      <c r="A514" s="5"/>
      <c r="B514" s="5"/>
      <c r="C514" s="5" t="s">
        <v>351</v>
      </c>
      <c r="D514" s="6" t="s">
        <v>352</v>
      </c>
      <c r="E514" s="7" t="s">
        <v>719</v>
      </c>
      <c r="F514" s="16">
        <v>4278.41</v>
      </c>
      <c r="G514" s="16">
        <f aca="true" t="shared" si="8" ref="G514:G576">F514*100/E514</f>
        <v>37.07461005199307</v>
      </c>
    </row>
    <row r="515" spans="1:7" ht="16.5" customHeight="1">
      <c r="A515" s="5"/>
      <c r="B515" s="5"/>
      <c r="C515" s="5" t="s">
        <v>281</v>
      </c>
      <c r="D515" s="6" t="s">
        <v>282</v>
      </c>
      <c r="E515" s="7" t="s">
        <v>720</v>
      </c>
      <c r="F515" s="16">
        <v>10809.53</v>
      </c>
      <c r="G515" s="16">
        <f t="shared" si="8"/>
        <v>44.324968220773364</v>
      </c>
    </row>
    <row r="516" spans="1:7" ht="16.5" customHeight="1">
      <c r="A516" s="5"/>
      <c r="B516" s="5"/>
      <c r="C516" s="5" t="s">
        <v>284</v>
      </c>
      <c r="D516" s="6" t="s">
        <v>285</v>
      </c>
      <c r="E516" s="7" t="s">
        <v>721</v>
      </c>
      <c r="F516" s="16">
        <v>574.8</v>
      </c>
      <c r="G516" s="16">
        <f t="shared" si="8"/>
        <v>16.569616604208704</v>
      </c>
    </row>
    <row r="517" spans="1:7" ht="23.25" customHeight="1">
      <c r="A517" s="5"/>
      <c r="B517" s="5"/>
      <c r="C517" s="5" t="s">
        <v>486</v>
      </c>
      <c r="D517" s="6" t="s">
        <v>487</v>
      </c>
      <c r="E517" s="7" t="s">
        <v>722</v>
      </c>
      <c r="F517" s="16">
        <v>0</v>
      </c>
      <c r="G517" s="16">
        <f t="shared" si="8"/>
        <v>0</v>
      </c>
    </row>
    <row r="518" spans="1:7" ht="16.5" customHeight="1">
      <c r="A518" s="5"/>
      <c r="B518" s="5"/>
      <c r="C518" s="5" t="s">
        <v>287</v>
      </c>
      <c r="D518" s="6" t="s">
        <v>288</v>
      </c>
      <c r="E518" s="7" t="s">
        <v>723</v>
      </c>
      <c r="F518" s="16">
        <v>327.1</v>
      </c>
      <c r="G518" s="16">
        <f t="shared" si="8"/>
        <v>3.653115925843199</v>
      </c>
    </row>
    <row r="519" spans="1:7" ht="16.5" customHeight="1">
      <c r="A519" s="5"/>
      <c r="B519" s="5"/>
      <c r="C519" s="5" t="s">
        <v>290</v>
      </c>
      <c r="D519" s="6" t="s">
        <v>291</v>
      </c>
      <c r="E519" s="7" t="s">
        <v>724</v>
      </c>
      <c r="F519" s="16">
        <v>0</v>
      </c>
      <c r="G519" s="16">
        <f t="shared" si="8"/>
        <v>0</v>
      </c>
    </row>
    <row r="520" spans="1:7" ht="16.5" customHeight="1">
      <c r="A520" s="5"/>
      <c r="B520" s="5"/>
      <c r="C520" s="5" t="s">
        <v>411</v>
      </c>
      <c r="D520" s="6" t="s">
        <v>412</v>
      </c>
      <c r="E520" s="7" t="s">
        <v>725</v>
      </c>
      <c r="F520" s="16">
        <v>2250</v>
      </c>
      <c r="G520" s="16">
        <f t="shared" si="8"/>
        <v>78.125</v>
      </c>
    </row>
    <row r="521" spans="1:7" ht="16.5" customHeight="1">
      <c r="A521" s="4"/>
      <c r="B521" s="38" t="s">
        <v>249</v>
      </c>
      <c r="C521" s="39"/>
      <c r="D521" s="40" t="s">
        <v>250</v>
      </c>
      <c r="E521" s="41" t="s">
        <v>726</v>
      </c>
      <c r="F521" s="42">
        <f>F522</f>
        <v>37099.2</v>
      </c>
      <c r="G521" s="42">
        <f t="shared" si="8"/>
        <v>70.60865593239693</v>
      </c>
    </row>
    <row r="522" spans="1:7" ht="16.5" customHeight="1">
      <c r="A522" s="5"/>
      <c r="B522" s="5"/>
      <c r="C522" s="5" t="s">
        <v>727</v>
      </c>
      <c r="D522" s="6" t="s">
        <v>728</v>
      </c>
      <c r="E522" s="7" t="s">
        <v>726</v>
      </c>
      <c r="F522" s="16">
        <v>37099.2</v>
      </c>
      <c r="G522" s="16">
        <f t="shared" si="8"/>
        <v>70.60865593239693</v>
      </c>
    </row>
    <row r="523" spans="1:7" ht="16.5" customHeight="1">
      <c r="A523" s="4"/>
      <c r="B523" s="38" t="s">
        <v>729</v>
      </c>
      <c r="C523" s="39"/>
      <c r="D523" s="40" t="s">
        <v>557</v>
      </c>
      <c r="E523" s="41" t="s">
        <v>730</v>
      </c>
      <c r="F523" s="42">
        <f>F524</f>
        <v>0</v>
      </c>
      <c r="G523" s="42">
        <f t="shared" si="8"/>
        <v>0</v>
      </c>
    </row>
    <row r="524" spans="1:7" ht="16.5" customHeight="1">
      <c r="A524" s="5"/>
      <c r="B524" s="5"/>
      <c r="C524" s="5" t="s">
        <v>290</v>
      </c>
      <c r="D524" s="6" t="s">
        <v>291</v>
      </c>
      <c r="E524" s="7" t="s">
        <v>730</v>
      </c>
      <c r="F524" s="16">
        <v>0</v>
      </c>
      <c r="G524" s="16">
        <f t="shared" si="8"/>
        <v>0</v>
      </c>
    </row>
    <row r="525" spans="1:7" ht="16.5" customHeight="1">
      <c r="A525" s="33" t="s">
        <v>251</v>
      </c>
      <c r="B525" s="33"/>
      <c r="C525" s="33"/>
      <c r="D525" s="34" t="s">
        <v>252</v>
      </c>
      <c r="E525" s="35" t="s">
        <v>731</v>
      </c>
      <c r="F525" s="36">
        <f>F526+F528+F532+F536+F540+F546+F549</f>
        <v>1443639.05</v>
      </c>
      <c r="G525" s="36">
        <f t="shared" si="8"/>
        <v>29.270187487064877</v>
      </c>
    </row>
    <row r="526" spans="1:7" ht="16.5" customHeight="1">
      <c r="A526" s="4"/>
      <c r="B526" s="38" t="s">
        <v>732</v>
      </c>
      <c r="C526" s="39"/>
      <c r="D526" s="40" t="s">
        <v>733</v>
      </c>
      <c r="E526" s="41" t="s">
        <v>263</v>
      </c>
      <c r="F526" s="42">
        <f>F527</f>
        <v>30000</v>
      </c>
      <c r="G526" s="42">
        <f t="shared" si="8"/>
        <v>100</v>
      </c>
    </row>
    <row r="527" spans="1:7" ht="39" customHeight="1">
      <c r="A527" s="5"/>
      <c r="B527" s="5"/>
      <c r="C527" s="5" t="s">
        <v>30</v>
      </c>
      <c r="D527" s="6" t="s">
        <v>301</v>
      </c>
      <c r="E527" s="7" t="s">
        <v>263</v>
      </c>
      <c r="F527" s="16">
        <v>30000</v>
      </c>
      <c r="G527" s="16">
        <f t="shared" si="8"/>
        <v>100</v>
      </c>
    </row>
    <row r="528" spans="1:7" ht="16.5" customHeight="1">
      <c r="A528" s="4"/>
      <c r="B528" s="38" t="s">
        <v>734</v>
      </c>
      <c r="C528" s="39"/>
      <c r="D528" s="40" t="s">
        <v>735</v>
      </c>
      <c r="E528" s="41" t="s">
        <v>736</v>
      </c>
      <c r="F528" s="42">
        <f>SUM(F529:F531)</f>
        <v>115555.84999999999</v>
      </c>
      <c r="G528" s="42">
        <f t="shared" si="8"/>
        <v>50.74069764378365</v>
      </c>
    </row>
    <row r="529" spans="1:7" ht="16.5" customHeight="1">
      <c r="A529" s="5"/>
      <c r="B529" s="5"/>
      <c r="C529" s="5" t="s">
        <v>287</v>
      </c>
      <c r="D529" s="6" t="s">
        <v>288</v>
      </c>
      <c r="E529" s="7" t="s">
        <v>737</v>
      </c>
      <c r="F529" s="16">
        <v>8618.17</v>
      </c>
      <c r="G529" s="16">
        <f t="shared" si="8"/>
        <v>31.939258051365673</v>
      </c>
    </row>
    <row r="530" spans="1:7" ht="16.5" customHeight="1">
      <c r="A530" s="5"/>
      <c r="B530" s="5"/>
      <c r="C530" s="5" t="s">
        <v>290</v>
      </c>
      <c r="D530" s="6" t="s">
        <v>291</v>
      </c>
      <c r="E530" s="7" t="s">
        <v>738</v>
      </c>
      <c r="F530" s="16">
        <v>100877.68</v>
      </c>
      <c r="G530" s="16">
        <f t="shared" si="8"/>
        <v>54.30684503781863</v>
      </c>
    </row>
    <row r="531" spans="1:7" ht="16.5" customHeight="1">
      <c r="A531" s="5"/>
      <c r="B531" s="5"/>
      <c r="C531" s="5" t="s">
        <v>739</v>
      </c>
      <c r="D531" s="6" t="s">
        <v>740</v>
      </c>
      <c r="E531" s="7" t="s">
        <v>165</v>
      </c>
      <c r="F531" s="16">
        <v>6060</v>
      </c>
      <c r="G531" s="16">
        <f t="shared" si="8"/>
        <v>40.4</v>
      </c>
    </row>
    <row r="532" spans="1:7" ht="16.5" customHeight="1">
      <c r="A532" s="4"/>
      <c r="B532" s="38" t="s">
        <v>741</v>
      </c>
      <c r="C532" s="39"/>
      <c r="D532" s="40" t="s">
        <v>742</v>
      </c>
      <c r="E532" s="41" t="s">
        <v>743</v>
      </c>
      <c r="F532" s="42">
        <f>SUM(F533:F535)</f>
        <v>16519.84</v>
      </c>
      <c r="G532" s="42">
        <f t="shared" si="8"/>
        <v>12.255892455727757</v>
      </c>
    </row>
    <row r="533" spans="1:7" ht="16.5" customHeight="1">
      <c r="A533" s="5"/>
      <c r="B533" s="5"/>
      <c r="C533" s="5" t="s">
        <v>287</v>
      </c>
      <c r="D533" s="6" t="s">
        <v>288</v>
      </c>
      <c r="E533" s="7" t="s">
        <v>744</v>
      </c>
      <c r="F533" s="16">
        <v>4095.87</v>
      </c>
      <c r="G533" s="16">
        <f t="shared" si="8"/>
        <v>15.973908973908975</v>
      </c>
    </row>
    <row r="534" spans="1:7" ht="16.5" customHeight="1">
      <c r="A534" s="5"/>
      <c r="B534" s="5"/>
      <c r="C534" s="5" t="s">
        <v>397</v>
      </c>
      <c r="D534" s="6" t="s">
        <v>398</v>
      </c>
      <c r="E534" s="7" t="s">
        <v>745</v>
      </c>
      <c r="F534" s="16">
        <v>838.94</v>
      </c>
      <c r="G534" s="16">
        <f t="shared" si="8"/>
        <v>14.981071428571429</v>
      </c>
    </row>
    <row r="535" spans="1:7" ht="16.5" customHeight="1">
      <c r="A535" s="5"/>
      <c r="B535" s="5"/>
      <c r="C535" s="5" t="s">
        <v>290</v>
      </c>
      <c r="D535" s="6" t="s">
        <v>291</v>
      </c>
      <c r="E535" s="7" t="s">
        <v>746</v>
      </c>
      <c r="F535" s="16">
        <v>11585.03</v>
      </c>
      <c r="G535" s="16">
        <f t="shared" si="8"/>
        <v>11.187860936745533</v>
      </c>
    </row>
    <row r="536" spans="1:7" ht="16.5" customHeight="1">
      <c r="A536" s="4"/>
      <c r="B536" s="38" t="s">
        <v>747</v>
      </c>
      <c r="C536" s="39"/>
      <c r="D536" s="40" t="s">
        <v>748</v>
      </c>
      <c r="E536" s="41" t="s">
        <v>749</v>
      </c>
      <c r="F536" s="42">
        <f>SUM(F537:F539)</f>
        <v>22700.54</v>
      </c>
      <c r="G536" s="42">
        <f t="shared" si="8"/>
        <v>74.13631613324624</v>
      </c>
    </row>
    <row r="537" spans="1:7" ht="16.5" customHeight="1">
      <c r="A537" s="5"/>
      <c r="B537" s="5"/>
      <c r="C537" s="5" t="s">
        <v>287</v>
      </c>
      <c r="D537" s="6" t="s">
        <v>288</v>
      </c>
      <c r="E537" s="7" t="s">
        <v>362</v>
      </c>
      <c r="F537" s="16">
        <v>0</v>
      </c>
      <c r="G537" s="16">
        <f t="shared" si="8"/>
        <v>0</v>
      </c>
    </row>
    <row r="538" spans="1:7" ht="16.5" customHeight="1">
      <c r="A538" s="5"/>
      <c r="B538" s="5"/>
      <c r="C538" s="5" t="s">
        <v>290</v>
      </c>
      <c r="D538" s="6" t="s">
        <v>291</v>
      </c>
      <c r="E538" s="7" t="s">
        <v>362</v>
      </c>
      <c r="F538" s="16">
        <v>296.54</v>
      </c>
      <c r="G538" s="16">
        <f t="shared" si="8"/>
        <v>29.654000000000003</v>
      </c>
    </row>
    <row r="539" spans="1:7" ht="16.5" customHeight="1">
      <c r="A539" s="5"/>
      <c r="B539" s="5"/>
      <c r="C539" s="5" t="s">
        <v>269</v>
      </c>
      <c r="D539" s="6" t="s">
        <v>270</v>
      </c>
      <c r="E539" s="7" t="s">
        <v>750</v>
      </c>
      <c r="F539" s="16">
        <v>22404</v>
      </c>
      <c r="G539" s="16">
        <f t="shared" si="8"/>
        <v>78.28092243186583</v>
      </c>
    </row>
    <row r="540" spans="1:7" ht="16.5" customHeight="1">
      <c r="A540" s="4"/>
      <c r="B540" s="38" t="s">
        <v>751</v>
      </c>
      <c r="C540" s="39"/>
      <c r="D540" s="40" t="s">
        <v>752</v>
      </c>
      <c r="E540" s="41" t="s">
        <v>753</v>
      </c>
      <c r="F540" s="42">
        <f>SUM(F541:F545)</f>
        <v>164210.03</v>
      </c>
      <c r="G540" s="42">
        <f t="shared" si="8"/>
        <v>18.600750554476935</v>
      </c>
    </row>
    <row r="541" spans="1:7" ht="16.5" customHeight="1">
      <c r="A541" s="5"/>
      <c r="B541" s="5"/>
      <c r="C541" s="5" t="s">
        <v>287</v>
      </c>
      <c r="D541" s="6" t="s">
        <v>288</v>
      </c>
      <c r="E541" s="7" t="s">
        <v>754</v>
      </c>
      <c r="F541" s="16">
        <v>0</v>
      </c>
      <c r="G541" s="16">
        <f t="shared" si="8"/>
        <v>0</v>
      </c>
    </row>
    <row r="542" spans="1:7" ht="16.5" customHeight="1">
      <c r="A542" s="5"/>
      <c r="B542" s="5"/>
      <c r="C542" s="5" t="s">
        <v>397</v>
      </c>
      <c r="D542" s="6" t="s">
        <v>398</v>
      </c>
      <c r="E542" s="7" t="s">
        <v>755</v>
      </c>
      <c r="F542" s="16">
        <v>97723.62</v>
      </c>
      <c r="G542" s="16">
        <f t="shared" si="8"/>
        <v>39.38086641144469</v>
      </c>
    </row>
    <row r="543" spans="1:7" ht="16.5" customHeight="1">
      <c r="A543" s="5"/>
      <c r="B543" s="5"/>
      <c r="C543" s="5" t="s">
        <v>306</v>
      </c>
      <c r="D543" s="6" t="s">
        <v>307</v>
      </c>
      <c r="E543" s="7" t="s">
        <v>756</v>
      </c>
      <c r="F543" s="16">
        <v>49922.98</v>
      </c>
      <c r="G543" s="16">
        <f t="shared" si="8"/>
        <v>48.506587640886124</v>
      </c>
    </row>
    <row r="544" spans="1:7" ht="16.5" customHeight="1">
      <c r="A544" s="5"/>
      <c r="B544" s="5"/>
      <c r="C544" s="5" t="s">
        <v>290</v>
      </c>
      <c r="D544" s="6" t="s">
        <v>291</v>
      </c>
      <c r="E544" s="7" t="s">
        <v>757</v>
      </c>
      <c r="F544" s="16">
        <v>0</v>
      </c>
      <c r="G544" s="16">
        <f t="shared" si="8"/>
        <v>0</v>
      </c>
    </row>
    <row r="545" spans="1:7" ht="16.5" customHeight="1">
      <c r="A545" s="5"/>
      <c r="B545" s="5"/>
      <c r="C545" s="5" t="s">
        <v>271</v>
      </c>
      <c r="D545" s="6" t="s">
        <v>272</v>
      </c>
      <c r="E545" s="7" t="s">
        <v>758</v>
      </c>
      <c r="F545" s="16">
        <v>16563.43</v>
      </c>
      <c r="G545" s="16">
        <f t="shared" si="8"/>
        <v>3.328503046476858</v>
      </c>
    </row>
    <row r="546" spans="1:7" ht="16.5" customHeight="1">
      <c r="A546" s="4"/>
      <c r="B546" s="38" t="s">
        <v>254</v>
      </c>
      <c r="C546" s="39"/>
      <c r="D546" s="40" t="s">
        <v>255</v>
      </c>
      <c r="E546" s="41" t="s">
        <v>759</v>
      </c>
      <c r="F546" s="42">
        <f>SUM(F547:F548)</f>
        <v>1001893.68</v>
      </c>
      <c r="G546" s="42">
        <f t="shared" si="8"/>
        <v>28.974200970420622</v>
      </c>
    </row>
    <row r="547" spans="1:7" ht="27" customHeight="1">
      <c r="A547" s="5"/>
      <c r="B547" s="5"/>
      <c r="C547" s="5" t="s">
        <v>760</v>
      </c>
      <c r="D547" s="6" t="s">
        <v>761</v>
      </c>
      <c r="E547" s="7" t="s">
        <v>762</v>
      </c>
      <c r="F547" s="16">
        <v>950000</v>
      </c>
      <c r="G547" s="16">
        <f t="shared" si="8"/>
        <v>49.68972688433905</v>
      </c>
    </row>
    <row r="548" spans="1:7" ht="38.25" customHeight="1">
      <c r="A548" s="5"/>
      <c r="B548" s="5"/>
      <c r="C548" s="5" t="s">
        <v>763</v>
      </c>
      <c r="D548" s="6" t="s">
        <v>764</v>
      </c>
      <c r="E548" s="7" t="s">
        <v>765</v>
      </c>
      <c r="F548" s="16">
        <v>51893.68</v>
      </c>
      <c r="G548" s="16">
        <f t="shared" si="8"/>
        <v>3.3566025751317254</v>
      </c>
    </row>
    <row r="549" spans="1:7" ht="16.5" customHeight="1">
      <c r="A549" s="4"/>
      <c r="B549" s="38" t="s">
        <v>262</v>
      </c>
      <c r="C549" s="39"/>
      <c r="D549" s="40" t="s">
        <v>11</v>
      </c>
      <c r="E549" s="41" t="s">
        <v>766</v>
      </c>
      <c r="F549" s="42">
        <f>SUM(F550:F557)</f>
        <v>92759.11</v>
      </c>
      <c r="G549" s="42">
        <f t="shared" si="8"/>
        <v>55.12545023115352</v>
      </c>
    </row>
    <row r="550" spans="1:7" ht="16.5" customHeight="1">
      <c r="A550" s="5"/>
      <c r="B550" s="5"/>
      <c r="C550" s="5" t="s">
        <v>281</v>
      </c>
      <c r="D550" s="6" t="s">
        <v>282</v>
      </c>
      <c r="E550" s="7" t="s">
        <v>551</v>
      </c>
      <c r="F550" s="16">
        <v>0</v>
      </c>
      <c r="G550" s="16">
        <f t="shared" si="8"/>
        <v>0</v>
      </c>
    </row>
    <row r="551" spans="1:7" ht="16.5" customHeight="1">
      <c r="A551" s="5"/>
      <c r="B551" s="5"/>
      <c r="C551" s="5" t="s">
        <v>284</v>
      </c>
      <c r="D551" s="6" t="s">
        <v>285</v>
      </c>
      <c r="E551" s="7" t="s">
        <v>141</v>
      </c>
      <c r="F551" s="16">
        <v>0</v>
      </c>
      <c r="G551" s="16">
        <f t="shared" si="8"/>
        <v>0</v>
      </c>
    </row>
    <row r="552" spans="1:7" ht="16.5" customHeight="1">
      <c r="A552" s="5"/>
      <c r="B552" s="5"/>
      <c r="C552" s="5" t="s">
        <v>340</v>
      </c>
      <c r="D552" s="6" t="s">
        <v>341</v>
      </c>
      <c r="E552" s="7" t="s">
        <v>331</v>
      </c>
      <c r="F552" s="16">
        <v>0</v>
      </c>
      <c r="G552" s="16">
        <f t="shared" si="8"/>
        <v>0</v>
      </c>
    </row>
    <row r="553" spans="1:7" ht="16.5" customHeight="1">
      <c r="A553" s="5"/>
      <c r="B553" s="5"/>
      <c r="C553" s="5" t="s">
        <v>287</v>
      </c>
      <c r="D553" s="6" t="s">
        <v>288</v>
      </c>
      <c r="E553" s="7" t="s">
        <v>767</v>
      </c>
      <c r="F553" s="16">
        <v>2223.22</v>
      </c>
      <c r="G553" s="16">
        <f t="shared" si="8"/>
        <v>29.966087622251692</v>
      </c>
    </row>
    <row r="554" spans="1:7" ht="16.5" customHeight="1">
      <c r="A554" s="5"/>
      <c r="B554" s="5"/>
      <c r="C554" s="5" t="s">
        <v>397</v>
      </c>
      <c r="D554" s="6" t="s">
        <v>398</v>
      </c>
      <c r="E554" s="7" t="s">
        <v>768</v>
      </c>
      <c r="F554" s="16">
        <v>26799.44</v>
      </c>
      <c r="G554" s="16">
        <f t="shared" si="8"/>
        <v>42.337187993680885</v>
      </c>
    </row>
    <row r="555" spans="1:7" ht="16.5" customHeight="1">
      <c r="A555" s="5"/>
      <c r="B555" s="5"/>
      <c r="C555" s="5" t="s">
        <v>306</v>
      </c>
      <c r="D555" s="6" t="s">
        <v>307</v>
      </c>
      <c r="E555" s="7" t="s">
        <v>769</v>
      </c>
      <c r="F555" s="16">
        <v>4213.64</v>
      </c>
      <c r="G555" s="16">
        <f t="shared" si="8"/>
        <v>30.64465454545455</v>
      </c>
    </row>
    <row r="556" spans="1:7" ht="16.5" customHeight="1">
      <c r="A556" s="5"/>
      <c r="B556" s="5"/>
      <c r="C556" s="5" t="s">
        <v>290</v>
      </c>
      <c r="D556" s="6" t="s">
        <v>291</v>
      </c>
      <c r="E556" s="7" t="s">
        <v>770</v>
      </c>
      <c r="F556" s="16">
        <v>45472.83</v>
      </c>
      <c r="G556" s="16">
        <f t="shared" si="8"/>
        <v>76.7473924050633</v>
      </c>
    </row>
    <row r="557" spans="1:7" ht="16.5" customHeight="1">
      <c r="A557" s="5"/>
      <c r="B557" s="5"/>
      <c r="C557" s="5" t="s">
        <v>269</v>
      </c>
      <c r="D557" s="6" t="s">
        <v>270</v>
      </c>
      <c r="E557" s="7" t="s">
        <v>771</v>
      </c>
      <c r="F557" s="16">
        <v>14049.98</v>
      </c>
      <c r="G557" s="16">
        <f t="shared" si="8"/>
        <v>75.94583783783784</v>
      </c>
    </row>
    <row r="558" spans="1:7" ht="16.5" customHeight="1">
      <c r="A558" s="33" t="s">
        <v>772</v>
      </c>
      <c r="B558" s="33"/>
      <c r="C558" s="33"/>
      <c r="D558" s="34" t="s">
        <v>773</v>
      </c>
      <c r="E558" s="35" t="s">
        <v>774</v>
      </c>
      <c r="F558" s="36">
        <f>F559+F567+F570+F572+F574</f>
        <v>653645.0299999999</v>
      </c>
      <c r="G558" s="36">
        <f t="shared" si="8"/>
        <v>34.74386562661953</v>
      </c>
    </row>
    <row r="559" spans="1:7" ht="16.5" customHeight="1">
      <c r="A559" s="4"/>
      <c r="B559" s="38" t="s">
        <v>775</v>
      </c>
      <c r="C559" s="39"/>
      <c r="D559" s="40" t="s">
        <v>776</v>
      </c>
      <c r="E559" s="41" t="s">
        <v>777</v>
      </c>
      <c r="F559" s="42">
        <f>SUM(F560:F566)</f>
        <v>15314.62</v>
      </c>
      <c r="G559" s="42">
        <f t="shared" si="8"/>
        <v>32.477192238362846</v>
      </c>
    </row>
    <row r="560" spans="1:7" ht="16.5" customHeight="1">
      <c r="A560" s="5"/>
      <c r="B560" s="5"/>
      <c r="C560" s="5" t="s">
        <v>281</v>
      </c>
      <c r="D560" s="6" t="s">
        <v>282</v>
      </c>
      <c r="E560" s="7" t="s">
        <v>778</v>
      </c>
      <c r="F560" s="16">
        <v>0</v>
      </c>
      <c r="G560" s="16">
        <f t="shared" si="8"/>
        <v>0</v>
      </c>
    </row>
    <row r="561" spans="1:7" ht="16.5" customHeight="1">
      <c r="A561" s="5"/>
      <c r="B561" s="5"/>
      <c r="C561" s="5" t="s">
        <v>284</v>
      </c>
      <c r="D561" s="6" t="s">
        <v>285</v>
      </c>
      <c r="E561" s="7" t="s">
        <v>779</v>
      </c>
      <c r="F561" s="16">
        <v>0</v>
      </c>
      <c r="G561" s="16">
        <f t="shared" si="8"/>
        <v>0</v>
      </c>
    </row>
    <row r="562" spans="1:7" ht="16.5" customHeight="1">
      <c r="A562" s="5"/>
      <c r="B562" s="5"/>
      <c r="C562" s="5" t="s">
        <v>340</v>
      </c>
      <c r="D562" s="6" t="s">
        <v>341</v>
      </c>
      <c r="E562" s="7" t="s">
        <v>780</v>
      </c>
      <c r="F562" s="16">
        <v>6440</v>
      </c>
      <c r="G562" s="16">
        <f t="shared" si="8"/>
        <v>44.567474048442904</v>
      </c>
    </row>
    <row r="563" spans="1:7" ht="16.5" customHeight="1">
      <c r="A563" s="5"/>
      <c r="B563" s="5"/>
      <c r="C563" s="5" t="s">
        <v>287</v>
      </c>
      <c r="D563" s="6" t="s">
        <v>288</v>
      </c>
      <c r="E563" s="7" t="s">
        <v>781</v>
      </c>
      <c r="F563" s="16">
        <v>514</v>
      </c>
      <c r="G563" s="16">
        <f t="shared" si="8"/>
        <v>5.639056500274273</v>
      </c>
    </row>
    <row r="564" spans="1:7" ht="16.5" customHeight="1">
      <c r="A564" s="5"/>
      <c r="B564" s="5"/>
      <c r="C564" s="5" t="s">
        <v>397</v>
      </c>
      <c r="D564" s="6" t="s">
        <v>398</v>
      </c>
      <c r="E564" s="7" t="s">
        <v>782</v>
      </c>
      <c r="F564" s="16">
        <v>8360.62</v>
      </c>
      <c r="G564" s="16">
        <f t="shared" si="8"/>
        <v>53.77296115255982</v>
      </c>
    </row>
    <row r="565" spans="1:7" ht="16.5" customHeight="1">
      <c r="A565" s="5"/>
      <c r="B565" s="5"/>
      <c r="C565" s="5" t="s">
        <v>306</v>
      </c>
      <c r="D565" s="6" t="s">
        <v>307</v>
      </c>
      <c r="E565" s="7" t="s">
        <v>783</v>
      </c>
      <c r="F565" s="16">
        <v>0</v>
      </c>
      <c r="G565" s="16">
        <f t="shared" si="8"/>
        <v>0</v>
      </c>
    </row>
    <row r="566" spans="1:7" ht="16.5" customHeight="1">
      <c r="A566" s="5"/>
      <c r="B566" s="5"/>
      <c r="C566" s="5" t="s">
        <v>290</v>
      </c>
      <c r="D566" s="6" t="s">
        <v>291</v>
      </c>
      <c r="E566" s="7" t="s">
        <v>784</v>
      </c>
      <c r="F566" s="16">
        <v>0</v>
      </c>
      <c r="G566" s="16">
        <f t="shared" si="8"/>
        <v>0</v>
      </c>
    </row>
    <row r="567" spans="1:7" ht="16.5" customHeight="1">
      <c r="A567" s="4"/>
      <c r="B567" s="38" t="s">
        <v>785</v>
      </c>
      <c r="C567" s="39"/>
      <c r="D567" s="40" t="s">
        <v>786</v>
      </c>
      <c r="E567" s="41" t="s">
        <v>787</v>
      </c>
      <c r="F567" s="42">
        <f>SUM(F568:F569)</f>
        <v>532416.5</v>
      </c>
      <c r="G567" s="42">
        <f t="shared" si="8"/>
        <v>32.772239990742314</v>
      </c>
    </row>
    <row r="568" spans="1:7" ht="16.5" customHeight="1">
      <c r="A568" s="5"/>
      <c r="B568" s="5"/>
      <c r="C568" s="5" t="s">
        <v>788</v>
      </c>
      <c r="D568" s="6" t="s">
        <v>789</v>
      </c>
      <c r="E568" s="7" t="s">
        <v>790</v>
      </c>
      <c r="F568" s="16">
        <v>532416.5</v>
      </c>
      <c r="G568" s="16">
        <f t="shared" si="8"/>
        <v>54.368491351756504</v>
      </c>
    </row>
    <row r="569" spans="1:7" ht="38.25" customHeight="1">
      <c r="A569" s="5"/>
      <c r="B569" s="5"/>
      <c r="C569" s="5" t="s">
        <v>791</v>
      </c>
      <c r="D569" s="6" t="s">
        <v>792</v>
      </c>
      <c r="E569" s="7" t="s">
        <v>793</v>
      </c>
      <c r="F569" s="16">
        <v>0</v>
      </c>
      <c r="G569" s="16">
        <f t="shared" si="8"/>
        <v>0</v>
      </c>
    </row>
    <row r="570" spans="1:7" ht="16.5" customHeight="1">
      <c r="A570" s="4"/>
      <c r="B570" s="38" t="s">
        <v>794</v>
      </c>
      <c r="C570" s="39"/>
      <c r="D570" s="40" t="s">
        <v>795</v>
      </c>
      <c r="E570" s="41" t="s">
        <v>796</v>
      </c>
      <c r="F570" s="42">
        <f>F571</f>
        <v>100959.81</v>
      </c>
      <c r="G570" s="42">
        <f t="shared" si="8"/>
        <v>58.33331985162416</v>
      </c>
    </row>
    <row r="571" spans="1:7" ht="16.5" customHeight="1">
      <c r="A571" s="5"/>
      <c r="B571" s="5"/>
      <c r="C571" s="5" t="s">
        <v>788</v>
      </c>
      <c r="D571" s="6" t="s">
        <v>789</v>
      </c>
      <c r="E571" s="7" t="s">
        <v>796</v>
      </c>
      <c r="F571" s="16">
        <v>100959.81</v>
      </c>
      <c r="G571" s="16">
        <f t="shared" si="8"/>
        <v>58.33331985162416</v>
      </c>
    </row>
    <row r="572" spans="1:7" ht="16.5" customHeight="1">
      <c r="A572" s="4"/>
      <c r="B572" s="38" t="s">
        <v>797</v>
      </c>
      <c r="C572" s="39"/>
      <c r="D572" s="40" t="s">
        <v>798</v>
      </c>
      <c r="E572" s="41" t="s">
        <v>128</v>
      </c>
      <c r="F572" s="42">
        <f>F573</f>
        <v>4000</v>
      </c>
      <c r="G572" s="42">
        <f t="shared" si="8"/>
        <v>100</v>
      </c>
    </row>
    <row r="573" spans="1:7" ht="16.5" customHeight="1">
      <c r="A573" s="5"/>
      <c r="B573" s="5"/>
      <c r="C573" s="5" t="s">
        <v>340</v>
      </c>
      <c r="D573" s="6" t="s">
        <v>341</v>
      </c>
      <c r="E573" s="7" t="s">
        <v>128</v>
      </c>
      <c r="F573" s="16">
        <v>4000</v>
      </c>
      <c r="G573" s="16">
        <f t="shared" si="8"/>
        <v>100</v>
      </c>
    </row>
    <row r="574" spans="1:7" ht="16.5" customHeight="1">
      <c r="A574" s="4"/>
      <c r="B574" s="38" t="s">
        <v>799</v>
      </c>
      <c r="C574" s="39"/>
      <c r="D574" s="40" t="s">
        <v>11</v>
      </c>
      <c r="E574" s="41" t="s">
        <v>800</v>
      </c>
      <c r="F574" s="42">
        <f>SUM(F575:F580)</f>
        <v>954.1</v>
      </c>
      <c r="G574" s="42">
        <f t="shared" si="8"/>
        <v>2.9356923076923076</v>
      </c>
    </row>
    <row r="575" spans="1:7" ht="16.5" customHeight="1">
      <c r="A575" s="5"/>
      <c r="B575" s="5"/>
      <c r="C575" s="5" t="s">
        <v>281</v>
      </c>
      <c r="D575" s="6" t="s">
        <v>282</v>
      </c>
      <c r="E575" s="7" t="s">
        <v>362</v>
      </c>
      <c r="F575" s="16">
        <v>0</v>
      </c>
      <c r="G575" s="16">
        <f t="shared" si="8"/>
        <v>0</v>
      </c>
    </row>
    <row r="576" spans="1:7" ht="16.5" customHeight="1">
      <c r="A576" s="5"/>
      <c r="B576" s="5"/>
      <c r="C576" s="5" t="s">
        <v>284</v>
      </c>
      <c r="D576" s="6" t="s">
        <v>285</v>
      </c>
      <c r="E576" s="7" t="s">
        <v>593</v>
      </c>
      <c r="F576" s="16">
        <v>0</v>
      </c>
      <c r="G576" s="16">
        <f t="shared" si="8"/>
        <v>0</v>
      </c>
    </row>
    <row r="577" spans="1:7" ht="16.5" customHeight="1">
      <c r="A577" s="5"/>
      <c r="B577" s="5"/>
      <c r="C577" s="5" t="s">
        <v>340</v>
      </c>
      <c r="D577" s="6" t="s">
        <v>341</v>
      </c>
      <c r="E577" s="7" t="s">
        <v>801</v>
      </c>
      <c r="F577" s="16">
        <v>0</v>
      </c>
      <c r="G577" s="16">
        <f aca="true" t="shared" si="9" ref="G577:G589">F577*100/E577</f>
        <v>0</v>
      </c>
    </row>
    <row r="578" spans="1:7" ht="16.5" customHeight="1">
      <c r="A578" s="5"/>
      <c r="B578" s="5"/>
      <c r="C578" s="5" t="s">
        <v>419</v>
      </c>
      <c r="D578" s="6" t="s">
        <v>420</v>
      </c>
      <c r="E578" s="7" t="s">
        <v>113</v>
      </c>
      <c r="F578" s="16">
        <v>117.81</v>
      </c>
      <c r="G578" s="16">
        <f t="shared" si="9"/>
        <v>39.27</v>
      </c>
    </row>
    <row r="579" spans="1:7" ht="16.5" customHeight="1">
      <c r="A579" s="5"/>
      <c r="B579" s="5"/>
      <c r="C579" s="5" t="s">
        <v>287</v>
      </c>
      <c r="D579" s="6" t="s">
        <v>288</v>
      </c>
      <c r="E579" s="7" t="s">
        <v>802</v>
      </c>
      <c r="F579" s="16">
        <v>336.29</v>
      </c>
      <c r="G579" s="16">
        <f t="shared" si="9"/>
        <v>3.2649514563106794</v>
      </c>
    </row>
    <row r="580" spans="1:7" ht="16.5" customHeight="1">
      <c r="A580" s="5"/>
      <c r="B580" s="5"/>
      <c r="C580" s="5" t="s">
        <v>290</v>
      </c>
      <c r="D580" s="6" t="s">
        <v>291</v>
      </c>
      <c r="E580" s="7" t="s">
        <v>414</v>
      </c>
      <c r="F580" s="16">
        <v>500</v>
      </c>
      <c r="G580" s="16">
        <f t="shared" si="9"/>
        <v>9.25925925925926</v>
      </c>
    </row>
    <row r="581" spans="1:7" ht="16.5" customHeight="1">
      <c r="A581" s="33" t="s">
        <v>803</v>
      </c>
      <c r="B581" s="33"/>
      <c r="C581" s="33"/>
      <c r="D581" s="34" t="s">
        <v>804</v>
      </c>
      <c r="E581" s="35" t="s">
        <v>805</v>
      </c>
      <c r="F581" s="36">
        <f>F582</f>
        <v>66550.14</v>
      </c>
      <c r="G581" s="36">
        <f t="shared" si="9"/>
        <v>40.71764468346763</v>
      </c>
    </row>
    <row r="582" spans="1:7" ht="16.5" customHeight="1">
      <c r="A582" s="4"/>
      <c r="B582" s="38" t="s">
        <v>806</v>
      </c>
      <c r="C582" s="39"/>
      <c r="D582" s="40" t="s">
        <v>11</v>
      </c>
      <c r="E582" s="41" t="s">
        <v>805</v>
      </c>
      <c r="F582" s="42">
        <f>SUM(F583:F588)</f>
        <v>66550.14</v>
      </c>
      <c r="G582" s="42">
        <f t="shared" si="9"/>
        <v>40.71764468346763</v>
      </c>
    </row>
    <row r="583" spans="1:7" ht="26.25" customHeight="1">
      <c r="A583" s="5"/>
      <c r="B583" s="5"/>
      <c r="C583" s="5" t="s">
        <v>711</v>
      </c>
      <c r="D583" s="6" t="s">
        <v>712</v>
      </c>
      <c r="E583" s="7" t="s">
        <v>807</v>
      </c>
      <c r="F583" s="16">
        <v>36000</v>
      </c>
      <c r="G583" s="16">
        <f t="shared" si="9"/>
        <v>78.26086956521739</v>
      </c>
    </row>
    <row r="584" spans="1:7" ht="16.5" customHeight="1">
      <c r="A584" s="5"/>
      <c r="B584" s="5"/>
      <c r="C584" s="5" t="s">
        <v>808</v>
      </c>
      <c r="D584" s="6" t="s">
        <v>809</v>
      </c>
      <c r="E584" s="7" t="s">
        <v>128</v>
      </c>
      <c r="F584" s="16">
        <v>3000</v>
      </c>
      <c r="G584" s="16">
        <f t="shared" si="9"/>
        <v>75</v>
      </c>
    </row>
    <row r="585" spans="1:7" ht="16.5" customHeight="1">
      <c r="A585" s="5"/>
      <c r="B585" s="5"/>
      <c r="C585" s="5" t="s">
        <v>810</v>
      </c>
      <c r="D585" s="6" t="s">
        <v>811</v>
      </c>
      <c r="E585" s="7" t="s">
        <v>165</v>
      </c>
      <c r="F585" s="16">
        <v>6300</v>
      </c>
      <c r="G585" s="16">
        <f t="shared" si="9"/>
        <v>42</v>
      </c>
    </row>
    <row r="586" spans="1:7" ht="16.5" customHeight="1">
      <c r="A586" s="5"/>
      <c r="B586" s="5"/>
      <c r="C586" s="5" t="s">
        <v>287</v>
      </c>
      <c r="D586" s="6" t="s">
        <v>288</v>
      </c>
      <c r="E586" s="7" t="s">
        <v>812</v>
      </c>
      <c r="F586" s="16">
        <v>3340.88</v>
      </c>
      <c r="G586" s="16">
        <f t="shared" si="9"/>
        <v>14.804271724199051</v>
      </c>
    </row>
    <row r="587" spans="1:7" ht="16.5" customHeight="1">
      <c r="A587" s="5"/>
      <c r="B587" s="5"/>
      <c r="C587" s="5" t="s">
        <v>290</v>
      </c>
      <c r="D587" s="6" t="s">
        <v>291</v>
      </c>
      <c r="E587" s="7" t="s">
        <v>813</v>
      </c>
      <c r="F587" s="16">
        <v>6806.14</v>
      </c>
      <c r="G587" s="16">
        <f t="shared" si="9"/>
        <v>18.260731916720328</v>
      </c>
    </row>
    <row r="588" spans="1:7" ht="16.5" customHeight="1">
      <c r="A588" s="5"/>
      <c r="B588" s="5"/>
      <c r="C588" s="5" t="s">
        <v>271</v>
      </c>
      <c r="D588" s="6" t="s">
        <v>272</v>
      </c>
      <c r="E588" s="7" t="s">
        <v>814</v>
      </c>
      <c r="F588" s="16">
        <v>11103.12</v>
      </c>
      <c r="G588" s="16">
        <f t="shared" si="9"/>
        <v>28.761579110972956</v>
      </c>
    </row>
    <row r="589" spans="1:7" ht="16.5" customHeight="1">
      <c r="A589" s="149" t="s">
        <v>264</v>
      </c>
      <c r="B589" s="149"/>
      <c r="C589" s="149"/>
      <c r="D589" s="149"/>
      <c r="E589" s="44" t="s">
        <v>815</v>
      </c>
      <c r="F589" s="36">
        <f>F140+F152+F167+F171+F180+F190+F244+F250+F269+F273+F276+F397++F419+F505+F510+F525+F558+F581</f>
        <v>13117907.709999999</v>
      </c>
      <c r="G589" s="36">
        <f t="shared" si="9"/>
        <v>41.35982774929996</v>
      </c>
    </row>
    <row r="591" spans="1:9" ht="12" customHeight="1">
      <c r="A591" s="148" t="s">
        <v>829</v>
      </c>
      <c r="B591" s="148"/>
      <c r="C591" s="148"/>
      <c r="D591" s="148"/>
      <c r="E591" s="148"/>
      <c r="F591" s="19"/>
      <c r="G591" s="19"/>
      <c r="I591" s="9"/>
    </row>
    <row r="592" spans="1:7" ht="15.75" customHeight="1">
      <c r="A592" s="28"/>
      <c r="B592" s="28"/>
      <c r="C592" s="28"/>
      <c r="D592" s="29" t="s">
        <v>827</v>
      </c>
      <c r="E592" s="31">
        <v>26899240.38</v>
      </c>
      <c r="F592" s="31">
        <v>12888509.25</v>
      </c>
      <c r="G592" s="31">
        <f>F592*100/E592</f>
        <v>47.914026819816094</v>
      </c>
    </row>
    <row r="593" spans="2:7" ht="13.5" customHeight="1">
      <c r="B593" s="14"/>
      <c r="D593" s="30" t="s">
        <v>828</v>
      </c>
      <c r="E593" s="31">
        <f>E589-E592</f>
        <v>4817303</v>
      </c>
      <c r="F593" s="31">
        <f>F589-F592</f>
        <v>229398.45999999903</v>
      </c>
      <c r="G593" s="31">
        <f>F593*100/E593</f>
        <v>4.76196867832476</v>
      </c>
    </row>
  </sheetData>
  <sheetProtection/>
  <mergeCells count="9">
    <mergeCell ref="A591:E591"/>
    <mergeCell ref="A589:D589"/>
    <mergeCell ref="A1:G1"/>
    <mergeCell ref="A132:D132"/>
    <mergeCell ref="A133:E133"/>
    <mergeCell ref="A131:C131"/>
    <mergeCell ref="D131:E131"/>
    <mergeCell ref="A2:E2"/>
    <mergeCell ref="A3:E3"/>
  </mergeCells>
  <printOptions/>
  <pageMargins left="0.52" right="0.6" top="1" bottom="1" header="0.5" footer="0.5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"/>
  <sheetViews>
    <sheetView view="pageLayout" workbookViewId="0" topLeftCell="A62">
      <selection activeCell="J67" sqref="J67:J68"/>
    </sheetView>
  </sheetViews>
  <sheetFormatPr defaultColWidth="9.33203125" defaultRowHeight="12.75"/>
  <cols>
    <col min="1" max="1" width="7" style="0" customWidth="1"/>
    <col min="2" max="2" width="6.83203125" style="0" customWidth="1"/>
    <col min="3" max="3" width="7.16015625" style="0" customWidth="1"/>
    <col min="4" max="4" width="56.66015625" style="0" customWidth="1"/>
    <col min="5" max="5" width="14" style="9" customWidth="1"/>
    <col min="6" max="6" width="13" style="9" customWidth="1"/>
    <col min="7" max="7" width="12.33203125" style="9" customWidth="1"/>
    <col min="8" max="8" width="16.16015625" style="9" customWidth="1"/>
    <col min="9" max="9" width="15.83203125" style="9" customWidth="1"/>
    <col min="10" max="10" width="12.5" style="9" customWidth="1"/>
  </cols>
  <sheetData>
    <row r="1" spans="1:27" ht="15">
      <c r="A1" s="46"/>
      <c r="B1" s="46"/>
      <c r="C1" s="46"/>
      <c r="D1" s="46"/>
      <c r="E1" s="47"/>
      <c r="F1" s="47"/>
      <c r="G1" s="47"/>
      <c r="H1" s="47"/>
      <c r="I1" s="83"/>
      <c r="J1" s="5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33.75" customHeight="1">
      <c r="A2" s="161" t="s">
        <v>839</v>
      </c>
      <c r="B2" s="161"/>
      <c r="C2" s="161"/>
      <c r="D2" s="161"/>
      <c r="E2" s="161"/>
      <c r="F2" s="161"/>
      <c r="G2" s="161"/>
      <c r="H2" s="161"/>
      <c r="I2" s="161"/>
      <c r="J2" s="5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2.75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6" customHeight="1">
      <c r="A4" s="49"/>
      <c r="B4" s="49"/>
      <c r="C4" s="49"/>
      <c r="D4" s="49"/>
      <c r="E4" s="50"/>
      <c r="F4" s="50"/>
      <c r="G4" s="50"/>
      <c r="H4" s="50"/>
      <c r="I4" s="52"/>
      <c r="J4" s="5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>
      <c r="A5" s="54"/>
      <c r="B5" s="54"/>
      <c r="C5" s="54"/>
      <c r="D5" s="54"/>
      <c r="E5" s="157" t="s">
        <v>817</v>
      </c>
      <c r="F5" s="157"/>
      <c r="G5" s="158"/>
      <c r="H5" s="159" t="s">
        <v>816</v>
      </c>
      <c r="I5" s="160"/>
      <c r="J5" s="16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45.75" customHeight="1">
      <c r="A6" s="103" t="s">
        <v>0</v>
      </c>
      <c r="B6" s="103" t="s">
        <v>819</v>
      </c>
      <c r="C6" s="103" t="s">
        <v>820</v>
      </c>
      <c r="D6" s="60" t="s">
        <v>1</v>
      </c>
      <c r="E6" s="61" t="s">
        <v>830</v>
      </c>
      <c r="F6" s="61" t="s">
        <v>822</v>
      </c>
      <c r="G6" s="86" t="s">
        <v>823</v>
      </c>
      <c r="H6" s="91" t="s">
        <v>831</v>
      </c>
      <c r="I6" s="61" t="s">
        <v>822</v>
      </c>
      <c r="J6" s="61" t="s">
        <v>823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27" ht="15">
      <c r="A7" s="107" t="s">
        <v>2</v>
      </c>
      <c r="B7" s="107"/>
      <c r="C7" s="107"/>
      <c r="D7" s="108" t="s">
        <v>3</v>
      </c>
      <c r="E7" s="109">
        <v>349557.26</v>
      </c>
      <c r="F7" s="109">
        <f>F8</f>
        <v>349557.26</v>
      </c>
      <c r="G7" s="110">
        <f>F7*100/E7</f>
        <v>100</v>
      </c>
      <c r="H7" s="111">
        <v>349557.26</v>
      </c>
      <c r="I7" s="112">
        <f>I8</f>
        <v>349557.26</v>
      </c>
      <c r="J7" s="109">
        <f>I7*100/H7</f>
        <v>100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27" ht="15">
      <c r="A8" s="59"/>
      <c r="B8" s="122" t="s">
        <v>10</v>
      </c>
      <c r="C8" s="123"/>
      <c r="D8" s="124" t="s">
        <v>11</v>
      </c>
      <c r="E8" s="125">
        <v>349557.26</v>
      </c>
      <c r="F8" s="125">
        <f>F9</f>
        <v>349557.26</v>
      </c>
      <c r="G8" s="126">
        <f>F8*100/E8</f>
        <v>100</v>
      </c>
      <c r="H8" s="127">
        <v>349557.26</v>
      </c>
      <c r="I8" s="128">
        <f>SUM(I10:I15)</f>
        <v>349557.26</v>
      </c>
      <c r="J8" s="125">
        <f>I8*100/H8</f>
        <v>100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45">
      <c r="A9" s="59"/>
      <c r="B9" s="67"/>
      <c r="C9" s="62" t="s">
        <v>16</v>
      </c>
      <c r="D9" s="63" t="s">
        <v>17</v>
      </c>
      <c r="E9" s="64">
        <v>349557.26</v>
      </c>
      <c r="F9" s="64">
        <v>349557.26</v>
      </c>
      <c r="G9" s="88">
        <f>F9*100/E9</f>
        <v>100</v>
      </c>
      <c r="H9" s="92"/>
      <c r="I9" s="66"/>
      <c r="J9" s="64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">
      <c r="A10" s="59"/>
      <c r="B10" s="59"/>
      <c r="C10" s="62" t="s">
        <v>278</v>
      </c>
      <c r="D10" s="63" t="s">
        <v>279</v>
      </c>
      <c r="E10" s="65"/>
      <c r="F10" s="65"/>
      <c r="G10" s="87"/>
      <c r="H10" s="93">
        <v>4757</v>
      </c>
      <c r="I10" s="64">
        <v>4757</v>
      </c>
      <c r="J10" s="64">
        <f aca="true" t="shared" si="0" ref="J10:J33">I10*100/H10</f>
        <v>100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">
      <c r="A11" s="59"/>
      <c r="B11" s="59"/>
      <c r="C11" s="62" t="s">
        <v>281</v>
      </c>
      <c r="D11" s="63" t="s">
        <v>282</v>
      </c>
      <c r="E11" s="65"/>
      <c r="F11" s="65"/>
      <c r="G11" s="87"/>
      <c r="H11" s="93">
        <v>813.45</v>
      </c>
      <c r="I11" s="64">
        <v>813.45</v>
      </c>
      <c r="J11" s="64">
        <f t="shared" si="0"/>
        <v>100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">
      <c r="A12" s="59"/>
      <c r="B12" s="59"/>
      <c r="C12" s="62" t="s">
        <v>284</v>
      </c>
      <c r="D12" s="63" t="s">
        <v>285</v>
      </c>
      <c r="E12" s="65"/>
      <c r="F12" s="65"/>
      <c r="G12" s="87"/>
      <c r="H12" s="93">
        <v>116.55</v>
      </c>
      <c r="I12" s="64">
        <v>116.55</v>
      </c>
      <c r="J12" s="64">
        <f t="shared" si="0"/>
        <v>100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10" ht="12.75">
      <c r="A13" s="59"/>
      <c r="B13" s="59"/>
      <c r="C13" s="62" t="s">
        <v>287</v>
      </c>
      <c r="D13" s="63" t="s">
        <v>288</v>
      </c>
      <c r="E13" s="65"/>
      <c r="F13" s="65"/>
      <c r="G13" s="87"/>
      <c r="H13" s="93">
        <v>93.66</v>
      </c>
      <c r="I13" s="64">
        <v>93.66</v>
      </c>
      <c r="J13" s="64">
        <f t="shared" si="0"/>
        <v>100</v>
      </c>
    </row>
    <row r="14" spans="1:10" ht="12.75">
      <c r="A14" s="59"/>
      <c r="B14" s="59"/>
      <c r="C14" s="62" t="s">
        <v>290</v>
      </c>
      <c r="D14" s="63" t="s">
        <v>291</v>
      </c>
      <c r="E14" s="65"/>
      <c r="F14" s="65"/>
      <c r="G14" s="87"/>
      <c r="H14" s="93">
        <v>1073.4</v>
      </c>
      <c r="I14" s="64">
        <v>1073.4</v>
      </c>
      <c r="J14" s="64">
        <f t="shared" si="0"/>
        <v>100</v>
      </c>
    </row>
    <row r="15" spans="1:10" ht="12.75">
      <c r="A15" s="59"/>
      <c r="B15" s="59"/>
      <c r="C15" s="62" t="s">
        <v>269</v>
      </c>
      <c r="D15" s="63" t="s">
        <v>270</v>
      </c>
      <c r="E15" s="65"/>
      <c r="F15" s="65"/>
      <c r="G15" s="87"/>
      <c r="H15" s="93">
        <v>342703.2</v>
      </c>
      <c r="I15" s="64">
        <v>342703.2</v>
      </c>
      <c r="J15" s="64">
        <f t="shared" si="0"/>
        <v>100</v>
      </c>
    </row>
    <row r="16" spans="1:10" ht="12.75">
      <c r="A16" s="107" t="s">
        <v>54</v>
      </c>
      <c r="B16" s="107"/>
      <c r="C16" s="107"/>
      <c r="D16" s="108" t="s">
        <v>55</v>
      </c>
      <c r="E16" s="113">
        <v>49696</v>
      </c>
      <c r="F16" s="113">
        <f>F17</f>
        <v>24846</v>
      </c>
      <c r="G16" s="114">
        <f>F16*100/E16</f>
        <v>49.99597553122988</v>
      </c>
      <c r="H16" s="115">
        <v>49696</v>
      </c>
      <c r="I16" s="116">
        <f>I17</f>
        <v>24845.999999999996</v>
      </c>
      <c r="J16" s="109">
        <f t="shared" si="0"/>
        <v>49.99597553122987</v>
      </c>
    </row>
    <row r="17" spans="1:10" ht="15">
      <c r="A17" s="69"/>
      <c r="B17" s="122" t="s">
        <v>57</v>
      </c>
      <c r="C17" s="123"/>
      <c r="D17" s="124" t="s">
        <v>58</v>
      </c>
      <c r="E17" s="129">
        <v>49696</v>
      </c>
      <c r="F17" s="129">
        <f>F18</f>
        <v>24846</v>
      </c>
      <c r="G17" s="130">
        <f>F17*100/E17</f>
        <v>49.99597553122988</v>
      </c>
      <c r="H17" s="131">
        <v>49696</v>
      </c>
      <c r="I17" s="132">
        <f>SUM(I19:I27)</f>
        <v>24845.999999999996</v>
      </c>
      <c r="J17" s="125">
        <f t="shared" si="0"/>
        <v>49.99597553122987</v>
      </c>
    </row>
    <row r="18" spans="1:10" ht="33.75">
      <c r="A18" s="69"/>
      <c r="B18" s="67"/>
      <c r="C18" s="62" t="s">
        <v>16</v>
      </c>
      <c r="D18" s="63" t="s">
        <v>832</v>
      </c>
      <c r="E18" s="70">
        <v>49696</v>
      </c>
      <c r="F18" s="70">
        <v>24846</v>
      </c>
      <c r="G18" s="81">
        <f>F18*100/E18</f>
        <v>49.99597553122988</v>
      </c>
      <c r="H18" s="94"/>
      <c r="I18" s="72"/>
      <c r="J18" s="64"/>
    </row>
    <row r="19" spans="1:10" ht="12.75">
      <c r="A19" s="67"/>
      <c r="B19" s="67"/>
      <c r="C19" s="62" t="s">
        <v>278</v>
      </c>
      <c r="D19" s="63" t="s">
        <v>279</v>
      </c>
      <c r="E19" s="70"/>
      <c r="F19" s="70"/>
      <c r="G19" s="81"/>
      <c r="H19" s="95">
        <v>27840</v>
      </c>
      <c r="I19" s="72">
        <v>13920</v>
      </c>
      <c r="J19" s="64">
        <f t="shared" si="0"/>
        <v>50</v>
      </c>
    </row>
    <row r="20" spans="1:10" ht="12.75">
      <c r="A20" s="67"/>
      <c r="B20" s="67"/>
      <c r="C20" s="62" t="s">
        <v>351</v>
      </c>
      <c r="D20" s="63" t="s">
        <v>352</v>
      </c>
      <c r="E20" s="70"/>
      <c r="F20" s="70"/>
      <c r="G20" s="81"/>
      <c r="H20" s="95">
        <v>3535</v>
      </c>
      <c r="I20" s="72">
        <v>3535</v>
      </c>
      <c r="J20" s="64">
        <f t="shared" si="0"/>
        <v>100</v>
      </c>
    </row>
    <row r="21" spans="1:10" ht="12.75">
      <c r="A21" s="67"/>
      <c r="B21" s="67"/>
      <c r="C21" s="62" t="s">
        <v>281</v>
      </c>
      <c r="D21" s="63" t="s">
        <v>282</v>
      </c>
      <c r="E21" s="70"/>
      <c r="F21" s="70"/>
      <c r="G21" s="81"/>
      <c r="H21" s="95">
        <v>5364</v>
      </c>
      <c r="I21" s="72">
        <v>2984.02</v>
      </c>
      <c r="J21" s="64">
        <f t="shared" si="0"/>
        <v>55.63049962714392</v>
      </c>
    </row>
    <row r="22" spans="1:10" ht="12.75">
      <c r="A22" s="67"/>
      <c r="B22" s="67"/>
      <c r="C22" s="62" t="s">
        <v>284</v>
      </c>
      <c r="D22" s="63" t="s">
        <v>285</v>
      </c>
      <c r="E22" s="70"/>
      <c r="F22" s="70"/>
      <c r="G22" s="81"/>
      <c r="H22" s="95">
        <v>768</v>
      </c>
      <c r="I22" s="72">
        <v>426.98</v>
      </c>
      <c r="J22" s="64">
        <f t="shared" si="0"/>
        <v>55.596354166666664</v>
      </c>
    </row>
    <row r="23" spans="1:10" ht="12.75">
      <c r="A23" s="67"/>
      <c r="B23" s="67"/>
      <c r="C23" s="62" t="s">
        <v>287</v>
      </c>
      <c r="D23" s="63" t="s">
        <v>288</v>
      </c>
      <c r="E23" s="70"/>
      <c r="F23" s="70"/>
      <c r="G23" s="81"/>
      <c r="H23" s="95">
        <v>1414</v>
      </c>
      <c r="I23" s="72">
        <v>352.57</v>
      </c>
      <c r="J23" s="64">
        <f t="shared" si="0"/>
        <v>24.934229137199434</v>
      </c>
    </row>
    <row r="24" spans="1:10" ht="12.75">
      <c r="A24" s="67"/>
      <c r="B24" s="67"/>
      <c r="C24" s="62" t="s">
        <v>290</v>
      </c>
      <c r="D24" s="63" t="s">
        <v>291</v>
      </c>
      <c r="E24" s="70"/>
      <c r="F24" s="70"/>
      <c r="G24" s="81"/>
      <c r="H24" s="95">
        <v>8275</v>
      </c>
      <c r="I24" s="72">
        <v>3045.71</v>
      </c>
      <c r="J24" s="64">
        <f t="shared" si="0"/>
        <v>36.806163141993956</v>
      </c>
    </row>
    <row r="25" spans="1:10" ht="12.75">
      <c r="A25" s="67"/>
      <c r="B25" s="67"/>
      <c r="C25" s="62" t="s">
        <v>358</v>
      </c>
      <c r="D25" s="63" t="s">
        <v>833</v>
      </c>
      <c r="E25" s="70"/>
      <c r="F25" s="70"/>
      <c r="G25" s="81"/>
      <c r="H25" s="95">
        <v>500</v>
      </c>
      <c r="I25" s="72">
        <v>39.05</v>
      </c>
      <c r="J25" s="64">
        <f t="shared" si="0"/>
        <v>7.809999999999999</v>
      </c>
    </row>
    <row r="26" spans="1:10" ht="12.75">
      <c r="A26" s="67"/>
      <c r="B26" s="67"/>
      <c r="C26" s="62" t="s">
        <v>360</v>
      </c>
      <c r="D26" s="63" t="s">
        <v>361</v>
      </c>
      <c r="E26" s="70"/>
      <c r="F26" s="70"/>
      <c r="G26" s="81"/>
      <c r="H26" s="95">
        <v>1000</v>
      </c>
      <c r="I26" s="72">
        <v>162.67</v>
      </c>
      <c r="J26" s="64">
        <f t="shared" si="0"/>
        <v>16.267</v>
      </c>
    </row>
    <row r="27" spans="1:10" ht="22.5">
      <c r="A27" s="67"/>
      <c r="B27" s="67"/>
      <c r="C27" s="62" t="s">
        <v>363</v>
      </c>
      <c r="D27" s="63" t="s">
        <v>364</v>
      </c>
      <c r="E27" s="70"/>
      <c r="F27" s="70"/>
      <c r="G27" s="81"/>
      <c r="H27" s="96">
        <v>1000</v>
      </c>
      <c r="I27" s="72">
        <v>380</v>
      </c>
      <c r="J27" s="64">
        <f t="shared" si="0"/>
        <v>38</v>
      </c>
    </row>
    <row r="28" spans="1:10" ht="22.5">
      <c r="A28" s="107" t="s">
        <v>78</v>
      </c>
      <c r="B28" s="107"/>
      <c r="C28" s="107"/>
      <c r="D28" s="108" t="s">
        <v>79</v>
      </c>
      <c r="E28" s="113">
        <v>4211</v>
      </c>
      <c r="F28" s="113">
        <f>F29</f>
        <v>3533</v>
      </c>
      <c r="G28" s="114">
        <f>F28*100/E28</f>
        <v>83.89931132747566</v>
      </c>
      <c r="H28" s="115">
        <v>4211</v>
      </c>
      <c r="I28" s="117">
        <f>I29</f>
        <v>676.82</v>
      </c>
      <c r="J28" s="118">
        <f t="shared" si="0"/>
        <v>16.07266682498219</v>
      </c>
    </row>
    <row r="29" spans="1:10" ht="22.5">
      <c r="A29" s="69"/>
      <c r="B29" s="122" t="s">
        <v>81</v>
      </c>
      <c r="C29" s="123"/>
      <c r="D29" s="124" t="s">
        <v>82</v>
      </c>
      <c r="E29" s="129">
        <v>4211</v>
      </c>
      <c r="F29" s="129">
        <f>F30</f>
        <v>3533</v>
      </c>
      <c r="G29" s="130">
        <f>F29*100/E29</f>
        <v>83.89931132747566</v>
      </c>
      <c r="H29" s="131">
        <v>4211</v>
      </c>
      <c r="I29" s="133">
        <f>SUM(I31:I34)</f>
        <v>676.82</v>
      </c>
      <c r="J29" s="134">
        <f t="shared" si="0"/>
        <v>16.07266682498219</v>
      </c>
    </row>
    <row r="30" spans="1:10" ht="33.75">
      <c r="A30" s="69"/>
      <c r="B30" s="67"/>
      <c r="C30" s="62" t="s">
        <v>16</v>
      </c>
      <c r="D30" s="63" t="s">
        <v>832</v>
      </c>
      <c r="E30" s="70">
        <v>4211</v>
      </c>
      <c r="F30" s="70">
        <v>3533</v>
      </c>
      <c r="G30" s="81">
        <f>F30*100/E30</f>
        <v>83.89931132747566</v>
      </c>
      <c r="H30" s="94"/>
      <c r="I30" s="72"/>
      <c r="J30" s="74"/>
    </row>
    <row r="31" spans="1:10" ht="15">
      <c r="A31" s="69"/>
      <c r="B31" s="67"/>
      <c r="C31" s="62" t="s">
        <v>278</v>
      </c>
      <c r="D31" s="63" t="s">
        <v>279</v>
      </c>
      <c r="E31" s="70"/>
      <c r="F31" s="70"/>
      <c r="G31" s="81"/>
      <c r="H31" s="97">
        <v>1135</v>
      </c>
      <c r="I31" s="72">
        <v>566.99</v>
      </c>
      <c r="J31" s="74">
        <f t="shared" si="0"/>
        <v>49.95506607929516</v>
      </c>
    </row>
    <row r="32" spans="1:10" ht="12.75">
      <c r="A32" s="67"/>
      <c r="B32" s="67"/>
      <c r="C32" s="62" t="s">
        <v>281</v>
      </c>
      <c r="D32" s="63" t="s">
        <v>282</v>
      </c>
      <c r="E32" s="70"/>
      <c r="F32" s="70"/>
      <c r="G32" s="81"/>
      <c r="H32" s="97">
        <v>193</v>
      </c>
      <c r="I32" s="72">
        <v>96.33</v>
      </c>
      <c r="J32" s="74">
        <f t="shared" si="0"/>
        <v>49.9119170984456</v>
      </c>
    </row>
    <row r="33" spans="1:10" ht="12.75">
      <c r="A33" s="67"/>
      <c r="B33" s="67"/>
      <c r="C33" s="62" t="s">
        <v>284</v>
      </c>
      <c r="D33" s="63" t="s">
        <v>285</v>
      </c>
      <c r="E33" s="70"/>
      <c r="F33" s="70"/>
      <c r="G33" s="81"/>
      <c r="H33" s="97">
        <v>27</v>
      </c>
      <c r="I33" s="72">
        <v>13.5</v>
      </c>
      <c r="J33" s="74">
        <f t="shared" si="0"/>
        <v>50</v>
      </c>
    </row>
    <row r="34" spans="1:10" ht="12.75">
      <c r="A34" s="67"/>
      <c r="B34" s="67"/>
      <c r="C34" s="62" t="s">
        <v>287</v>
      </c>
      <c r="D34" s="63" t="s">
        <v>288</v>
      </c>
      <c r="E34" s="70"/>
      <c r="F34" s="70"/>
      <c r="G34" s="81"/>
      <c r="H34" s="97">
        <v>2856</v>
      </c>
      <c r="I34" s="72">
        <v>0</v>
      </c>
      <c r="J34" s="74">
        <f>I34*100/H34</f>
        <v>0</v>
      </c>
    </row>
    <row r="35" spans="1:10" ht="12.75">
      <c r="A35" s="107" t="s">
        <v>197</v>
      </c>
      <c r="B35" s="107"/>
      <c r="C35" s="107"/>
      <c r="D35" s="108" t="s">
        <v>198</v>
      </c>
      <c r="E35" s="113">
        <v>932</v>
      </c>
      <c r="F35" s="113">
        <v>0</v>
      </c>
      <c r="G35" s="119">
        <f>F35*100/E35</f>
        <v>0</v>
      </c>
      <c r="H35" s="115">
        <v>932</v>
      </c>
      <c r="I35" s="117">
        <f>I36</f>
        <v>0</v>
      </c>
      <c r="J35" s="120">
        <f>I35*100/H35</f>
        <v>0</v>
      </c>
    </row>
    <row r="36" spans="1:10" ht="15">
      <c r="A36" s="55"/>
      <c r="B36" s="135" t="s">
        <v>200</v>
      </c>
      <c r="C36" s="136"/>
      <c r="D36" s="137" t="s">
        <v>11</v>
      </c>
      <c r="E36" s="129">
        <v>932</v>
      </c>
      <c r="F36" s="129">
        <v>0</v>
      </c>
      <c r="G36" s="138">
        <f>F36*100/E36</f>
        <v>0</v>
      </c>
      <c r="H36" s="131">
        <v>932</v>
      </c>
      <c r="I36" s="133">
        <f>SUM(I38:I42)</f>
        <v>0</v>
      </c>
      <c r="J36" s="139">
        <f>I36*100/H36</f>
        <v>0</v>
      </c>
    </row>
    <row r="37" spans="1:10" ht="45">
      <c r="A37" s="58"/>
      <c r="B37" s="58"/>
      <c r="C37" s="56" t="s">
        <v>16</v>
      </c>
      <c r="D37" s="57" t="s">
        <v>17</v>
      </c>
      <c r="E37" s="70">
        <v>932</v>
      </c>
      <c r="F37" s="70">
        <v>0</v>
      </c>
      <c r="G37" s="89">
        <f>F37*100/E37</f>
        <v>0</v>
      </c>
      <c r="H37" s="94"/>
      <c r="I37" s="72"/>
      <c r="J37" s="71"/>
    </row>
    <row r="38" spans="1:10" ht="15">
      <c r="A38" s="67"/>
      <c r="B38" s="67"/>
      <c r="C38" s="75" t="s">
        <v>281</v>
      </c>
      <c r="D38" s="76" t="s">
        <v>282</v>
      </c>
      <c r="E38" s="70"/>
      <c r="F38" s="70"/>
      <c r="G38" s="90"/>
      <c r="H38" s="98">
        <v>112.4</v>
      </c>
      <c r="I38" s="72">
        <v>0</v>
      </c>
      <c r="J38" s="71">
        <f aca="true" t="shared" si="1" ref="J38:J44">I38*100/H38</f>
        <v>0</v>
      </c>
    </row>
    <row r="39" spans="1:10" ht="15">
      <c r="A39" s="67"/>
      <c r="B39" s="67"/>
      <c r="C39" s="75" t="s">
        <v>284</v>
      </c>
      <c r="D39" s="76" t="s">
        <v>285</v>
      </c>
      <c r="E39" s="70"/>
      <c r="F39" s="70"/>
      <c r="G39" s="90"/>
      <c r="H39" s="98">
        <v>15.3</v>
      </c>
      <c r="I39" s="72">
        <v>0</v>
      </c>
      <c r="J39" s="71">
        <f t="shared" si="1"/>
        <v>0</v>
      </c>
    </row>
    <row r="40" spans="1:10" ht="15">
      <c r="A40" s="67"/>
      <c r="B40" s="67"/>
      <c r="C40" s="75" t="s">
        <v>340</v>
      </c>
      <c r="D40" s="76" t="s">
        <v>341</v>
      </c>
      <c r="E40" s="70"/>
      <c r="F40" s="70"/>
      <c r="G40" s="90"/>
      <c r="H40" s="98">
        <v>622.3</v>
      </c>
      <c r="I40" s="72">
        <v>0</v>
      </c>
      <c r="J40" s="71">
        <f t="shared" si="1"/>
        <v>0</v>
      </c>
    </row>
    <row r="41" spans="1:10" ht="15">
      <c r="A41" s="67"/>
      <c r="B41" s="67"/>
      <c r="C41" s="75" t="s">
        <v>287</v>
      </c>
      <c r="D41" s="76" t="s">
        <v>288</v>
      </c>
      <c r="E41" s="70"/>
      <c r="F41" s="70"/>
      <c r="G41" s="90"/>
      <c r="H41" s="98">
        <v>89</v>
      </c>
      <c r="I41" s="72">
        <v>0</v>
      </c>
      <c r="J41" s="71">
        <f t="shared" si="1"/>
        <v>0</v>
      </c>
    </row>
    <row r="42" spans="1:10" ht="15">
      <c r="A42" s="67"/>
      <c r="B42" s="67"/>
      <c r="C42" s="75" t="s">
        <v>290</v>
      </c>
      <c r="D42" s="76" t="s">
        <v>291</v>
      </c>
      <c r="E42" s="70"/>
      <c r="F42" s="70"/>
      <c r="G42" s="90"/>
      <c r="H42" s="98">
        <v>93</v>
      </c>
      <c r="I42" s="72">
        <v>0</v>
      </c>
      <c r="J42" s="71">
        <f t="shared" si="1"/>
        <v>0</v>
      </c>
    </row>
    <row r="43" spans="1:10" ht="12.75">
      <c r="A43" s="107" t="s">
        <v>201</v>
      </c>
      <c r="B43" s="107"/>
      <c r="C43" s="107"/>
      <c r="D43" s="108" t="s">
        <v>202</v>
      </c>
      <c r="E43" s="113">
        <v>3778777</v>
      </c>
      <c r="F43" s="113">
        <f>F44+F55+F64+F77+F80+F84+F87</f>
        <v>2336145</v>
      </c>
      <c r="G43" s="114">
        <f>F43*100/E43</f>
        <v>61.82278022757098</v>
      </c>
      <c r="H43" s="121">
        <f>H44+H55+H64+H77+H80+H84+H87</f>
        <v>3778777</v>
      </c>
      <c r="I43" s="113">
        <f>I44+I55+I64+I77+I80+I84+I87</f>
        <v>2215016.4799999995</v>
      </c>
      <c r="J43" s="113">
        <f t="shared" si="1"/>
        <v>58.6172849046133</v>
      </c>
    </row>
    <row r="44" spans="1:10" ht="12.75">
      <c r="A44" s="77"/>
      <c r="B44" s="122" t="s">
        <v>204</v>
      </c>
      <c r="C44" s="140"/>
      <c r="D44" s="124" t="s">
        <v>205</v>
      </c>
      <c r="E44" s="129">
        <v>91440</v>
      </c>
      <c r="F44" s="129">
        <f>F45</f>
        <v>45720</v>
      </c>
      <c r="G44" s="130">
        <f>F44*100/E44</f>
        <v>50</v>
      </c>
      <c r="H44" s="131">
        <v>91440</v>
      </c>
      <c r="I44" s="133">
        <f>SUM(I46:I54)</f>
        <v>38618.78999999999</v>
      </c>
      <c r="J44" s="139">
        <f t="shared" si="1"/>
        <v>42.23402230971128</v>
      </c>
    </row>
    <row r="45" spans="1:10" ht="33.75">
      <c r="A45" s="77"/>
      <c r="B45" s="59"/>
      <c r="C45" s="62" t="s">
        <v>16</v>
      </c>
      <c r="D45" s="63" t="s">
        <v>832</v>
      </c>
      <c r="E45" s="70">
        <v>91440</v>
      </c>
      <c r="F45" s="70">
        <v>45720</v>
      </c>
      <c r="G45" s="81">
        <f>F45*100/E45</f>
        <v>50</v>
      </c>
      <c r="H45" s="94"/>
      <c r="I45" s="72"/>
      <c r="J45" s="71"/>
    </row>
    <row r="46" spans="1:10" ht="12.75">
      <c r="A46" s="77"/>
      <c r="B46" s="59"/>
      <c r="C46" s="62" t="s">
        <v>278</v>
      </c>
      <c r="D46" s="63" t="s">
        <v>279</v>
      </c>
      <c r="E46" s="70"/>
      <c r="F46" s="70"/>
      <c r="G46" s="81"/>
      <c r="H46" s="94">
        <v>40678</v>
      </c>
      <c r="I46" s="72">
        <v>19315.54</v>
      </c>
      <c r="J46" s="71">
        <f aca="true" t="shared" si="2" ref="J46:J92">I46*100/H46</f>
        <v>47.48399626333645</v>
      </c>
    </row>
    <row r="47" spans="1:10" ht="12.75">
      <c r="A47" s="77"/>
      <c r="B47" s="59"/>
      <c r="C47" s="62" t="s">
        <v>281</v>
      </c>
      <c r="D47" s="63" t="s">
        <v>282</v>
      </c>
      <c r="E47" s="70"/>
      <c r="F47" s="70"/>
      <c r="G47" s="81"/>
      <c r="H47" s="94">
        <v>7347</v>
      </c>
      <c r="I47" s="72">
        <v>3050.3</v>
      </c>
      <c r="J47" s="71">
        <f t="shared" si="2"/>
        <v>41.51762624200354</v>
      </c>
    </row>
    <row r="48" spans="1:10" ht="12.75">
      <c r="A48" s="77"/>
      <c r="B48" s="59"/>
      <c r="C48" s="62" t="s">
        <v>284</v>
      </c>
      <c r="D48" s="63" t="s">
        <v>285</v>
      </c>
      <c r="E48" s="70"/>
      <c r="F48" s="70"/>
      <c r="G48" s="81"/>
      <c r="H48" s="94">
        <v>998</v>
      </c>
      <c r="I48" s="72">
        <v>413.8</v>
      </c>
      <c r="J48" s="71">
        <f t="shared" si="2"/>
        <v>41.46292585170341</v>
      </c>
    </row>
    <row r="49" spans="1:10" ht="12.75">
      <c r="A49" s="77"/>
      <c r="B49" s="59"/>
      <c r="C49" s="62" t="s">
        <v>340</v>
      </c>
      <c r="D49" s="78" t="s">
        <v>341</v>
      </c>
      <c r="E49" s="70"/>
      <c r="F49" s="70"/>
      <c r="G49" s="81"/>
      <c r="H49" s="94">
        <v>9600</v>
      </c>
      <c r="I49" s="72">
        <v>4000</v>
      </c>
      <c r="J49" s="71">
        <f t="shared" si="2"/>
        <v>41.666666666666664</v>
      </c>
    </row>
    <row r="50" spans="1:10" ht="12.75">
      <c r="A50" s="77"/>
      <c r="B50" s="59"/>
      <c r="C50" s="62" t="s">
        <v>287</v>
      </c>
      <c r="D50" s="63" t="s">
        <v>288</v>
      </c>
      <c r="E50" s="70"/>
      <c r="F50" s="70"/>
      <c r="G50" s="81"/>
      <c r="H50" s="94">
        <v>6200</v>
      </c>
      <c r="I50" s="72">
        <v>3242.6</v>
      </c>
      <c r="J50" s="71">
        <f t="shared" si="2"/>
        <v>52.3</v>
      </c>
    </row>
    <row r="51" spans="1:10" ht="12.75">
      <c r="A51" s="77"/>
      <c r="B51" s="59"/>
      <c r="C51" s="62" t="s">
        <v>614</v>
      </c>
      <c r="D51" s="63" t="s">
        <v>615</v>
      </c>
      <c r="E51" s="70"/>
      <c r="F51" s="70"/>
      <c r="G51" s="81"/>
      <c r="H51" s="94">
        <v>11176</v>
      </c>
      <c r="I51" s="72">
        <v>4439.03</v>
      </c>
      <c r="J51" s="71">
        <f t="shared" si="2"/>
        <v>39.719309234073016</v>
      </c>
    </row>
    <row r="52" spans="1:10" ht="12.75">
      <c r="A52" s="77"/>
      <c r="B52" s="59"/>
      <c r="C52" s="62" t="s">
        <v>397</v>
      </c>
      <c r="D52" s="63" t="s">
        <v>398</v>
      </c>
      <c r="E52" s="68"/>
      <c r="F52" s="68"/>
      <c r="G52" s="81"/>
      <c r="H52" s="94">
        <v>3513</v>
      </c>
      <c r="I52" s="72">
        <v>579.75</v>
      </c>
      <c r="J52" s="71">
        <f t="shared" si="2"/>
        <v>16.502988898377456</v>
      </c>
    </row>
    <row r="53" spans="1:10" ht="12.75">
      <c r="A53" s="77"/>
      <c r="B53" s="59"/>
      <c r="C53" s="62" t="s">
        <v>290</v>
      </c>
      <c r="D53" s="63" t="s">
        <v>291</v>
      </c>
      <c r="E53" s="68"/>
      <c r="F53" s="68"/>
      <c r="G53" s="81"/>
      <c r="H53" s="94">
        <v>10834</v>
      </c>
      <c r="I53" s="72">
        <v>2757.32</v>
      </c>
      <c r="J53" s="71">
        <f t="shared" si="2"/>
        <v>25.450618423481632</v>
      </c>
    </row>
    <row r="54" spans="1:10" ht="12.75">
      <c r="A54" s="77"/>
      <c r="B54" s="59"/>
      <c r="C54" s="79">
        <v>4440</v>
      </c>
      <c r="D54" s="63" t="s">
        <v>412</v>
      </c>
      <c r="E54" s="68"/>
      <c r="F54" s="68"/>
      <c r="G54" s="81"/>
      <c r="H54" s="94">
        <v>1094</v>
      </c>
      <c r="I54" s="72">
        <v>820.45</v>
      </c>
      <c r="J54" s="71">
        <f t="shared" si="2"/>
        <v>74.99542961608775</v>
      </c>
    </row>
    <row r="55" spans="1:10" ht="12.75">
      <c r="A55" s="77"/>
      <c r="B55" s="122" t="s">
        <v>207</v>
      </c>
      <c r="C55" s="141"/>
      <c r="D55" s="124" t="s">
        <v>834</v>
      </c>
      <c r="E55" s="129">
        <v>2405217</v>
      </c>
      <c r="F55" s="129">
        <f>F56</f>
        <v>1544622</v>
      </c>
      <c r="G55" s="130">
        <f>F55*100/E55</f>
        <v>64.21965253031223</v>
      </c>
      <c r="H55" s="142">
        <v>2405217</v>
      </c>
      <c r="I55" s="143">
        <f>SUM(I57:I63)</f>
        <v>1463467.5899999999</v>
      </c>
      <c r="J55" s="139">
        <f t="shared" si="2"/>
        <v>60.84555322866918</v>
      </c>
    </row>
    <row r="56" spans="1:10" ht="65.25" customHeight="1">
      <c r="A56" s="77"/>
      <c r="B56" s="59"/>
      <c r="C56" s="80">
        <v>2060</v>
      </c>
      <c r="D56" s="63" t="s">
        <v>835</v>
      </c>
      <c r="E56" s="81">
        <v>2405217</v>
      </c>
      <c r="F56" s="70">
        <v>1544622</v>
      </c>
      <c r="G56" s="81">
        <f>F56*100/E56</f>
        <v>64.21965253031223</v>
      </c>
      <c r="H56" s="100"/>
      <c r="I56" s="82"/>
      <c r="J56" s="71"/>
    </row>
    <row r="57" spans="1:10" ht="12.75">
      <c r="A57" s="77"/>
      <c r="B57" s="59"/>
      <c r="C57" s="62" t="s">
        <v>655</v>
      </c>
      <c r="D57" s="63" t="s">
        <v>656</v>
      </c>
      <c r="E57" s="70"/>
      <c r="F57" s="70"/>
      <c r="G57" s="81"/>
      <c r="H57" s="100">
        <v>2345818</v>
      </c>
      <c r="I57" s="82">
        <v>1434747.7</v>
      </c>
      <c r="J57" s="71">
        <f t="shared" si="2"/>
        <v>61.16193583645449</v>
      </c>
    </row>
    <row r="58" spans="1:10" ht="12.75">
      <c r="A58" s="77"/>
      <c r="B58" s="59"/>
      <c r="C58" s="62" t="s">
        <v>278</v>
      </c>
      <c r="D58" s="63" t="s">
        <v>279</v>
      </c>
      <c r="E58" s="70"/>
      <c r="F58" s="70"/>
      <c r="G58" s="81"/>
      <c r="H58" s="100">
        <v>27960</v>
      </c>
      <c r="I58" s="82">
        <v>9221.72</v>
      </c>
      <c r="J58" s="71">
        <f t="shared" si="2"/>
        <v>32.981831187410585</v>
      </c>
    </row>
    <row r="59" spans="1:10" ht="12.75">
      <c r="A59" s="77"/>
      <c r="B59" s="59"/>
      <c r="C59" s="62" t="s">
        <v>281</v>
      </c>
      <c r="D59" s="63" t="s">
        <v>282</v>
      </c>
      <c r="E59" s="70"/>
      <c r="F59" s="70"/>
      <c r="G59" s="81"/>
      <c r="H59" s="100">
        <v>5160</v>
      </c>
      <c r="I59" s="82">
        <v>1367.15</v>
      </c>
      <c r="J59" s="71">
        <f t="shared" si="2"/>
        <v>26.49515503875969</v>
      </c>
    </row>
    <row r="60" spans="1:10" ht="12.75">
      <c r="A60" s="77"/>
      <c r="B60" s="59"/>
      <c r="C60" s="62" t="s">
        <v>284</v>
      </c>
      <c r="D60" s="63" t="s">
        <v>285</v>
      </c>
      <c r="E60" s="70"/>
      <c r="F60" s="70"/>
      <c r="G60" s="81"/>
      <c r="H60" s="100">
        <v>702</v>
      </c>
      <c r="I60" s="82">
        <v>185.48</v>
      </c>
      <c r="J60" s="71">
        <f t="shared" si="2"/>
        <v>26.42165242165242</v>
      </c>
    </row>
    <row r="61" spans="1:10" ht="12.75">
      <c r="A61" s="77"/>
      <c r="B61" s="59"/>
      <c r="C61" s="62" t="s">
        <v>340</v>
      </c>
      <c r="D61" s="63" t="s">
        <v>341</v>
      </c>
      <c r="E61" s="70"/>
      <c r="F61" s="70"/>
      <c r="G61" s="81"/>
      <c r="H61" s="100">
        <v>600</v>
      </c>
      <c r="I61" s="82">
        <v>510</v>
      </c>
      <c r="J61" s="71">
        <f t="shared" si="2"/>
        <v>85</v>
      </c>
    </row>
    <row r="62" spans="1:10" ht="12.75">
      <c r="A62" s="77"/>
      <c r="B62" s="59"/>
      <c r="C62" s="62" t="s">
        <v>287</v>
      </c>
      <c r="D62" s="63" t="s">
        <v>288</v>
      </c>
      <c r="E62" s="70"/>
      <c r="F62" s="70"/>
      <c r="G62" s="81"/>
      <c r="H62" s="100">
        <v>16977</v>
      </c>
      <c r="I62" s="82">
        <v>13711.77</v>
      </c>
      <c r="J62" s="71">
        <f t="shared" si="2"/>
        <v>80.76674324085528</v>
      </c>
    </row>
    <row r="63" spans="1:10" ht="12.75">
      <c r="A63" s="77"/>
      <c r="B63" s="59"/>
      <c r="C63" s="62" t="s">
        <v>290</v>
      </c>
      <c r="D63" s="63" t="s">
        <v>291</v>
      </c>
      <c r="E63" s="70"/>
      <c r="F63" s="70"/>
      <c r="G63" s="81"/>
      <c r="H63" s="100">
        <v>8000</v>
      </c>
      <c r="I63" s="82">
        <v>3723.77</v>
      </c>
      <c r="J63" s="71">
        <f t="shared" si="2"/>
        <v>46.547125</v>
      </c>
    </row>
    <row r="64" spans="1:10" ht="33.75">
      <c r="A64" s="69"/>
      <c r="B64" s="122" t="s">
        <v>212</v>
      </c>
      <c r="C64" s="123"/>
      <c r="D64" s="124" t="s">
        <v>213</v>
      </c>
      <c r="E64" s="129">
        <v>1268440</v>
      </c>
      <c r="F64" s="129">
        <f>F65</f>
        <v>738000</v>
      </c>
      <c r="G64" s="130">
        <f>F64*100/E64</f>
        <v>58.18170350982309</v>
      </c>
      <c r="H64" s="131">
        <v>1268440</v>
      </c>
      <c r="I64" s="133">
        <f>SUM(I66:I76)</f>
        <v>708694.65</v>
      </c>
      <c r="J64" s="139">
        <f t="shared" si="2"/>
        <v>55.87135773075589</v>
      </c>
    </row>
    <row r="65" spans="1:10" ht="33.75">
      <c r="A65" s="69"/>
      <c r="B65" s="67"/>
      <c r="C65" s="62" t="s">
        <v>16</v>
      </c>
      <c r="D65" s="63" t="s">
        <v>832</v>
      </c>
      <c r="E65" s="70">
        <v>1268440</v>
      </c>
      <c r="F65" s="70">
        <v>738000</v>
      </c>
      <c r="G65" s="81">
        <f>F65*100/E65</f>
        <v>58.18170350982309</v>
      </c>
      <c r="H65" s="94"/>
      <c r="I65" s="72"/>
      <c r="J65" s="71"/>
    </row>
    <row r="66" spans="1:10" ht="12.75">
      <c r="A66" s="67"/>
      <c r="B66" s="67"/>
      <c r="C66" s="62" t="s">
        <v>655</v>
      </c>
      <c r="D66" s="63" t="s">
        <v>656</v>
      </c>
      <c r="E66" s="70"/>
      <c r="F66" s="70"/>
      <c r="G66" s="81"/>
      <c r="H66" s="94">
        <v>1158371</v>
      </c>
      <c r="I66" s="72">
        <v>659116.4</v>
      </c>
      <c r="J66" s="71">
        <f t="shared" si="2"/>
        <v>56.90028496915065</v>
      </c>
    </row>
    <row r="67" spans="1:10" ht="12.75">
      <c r="A67" s="67"/>
      <c r="B67" s="67"/>
      <c r="C67" s="62" t="s">
        <v>278</v>
      </c>
      <c r="D67" s="63" t="s">
        <v>279</v>
      </c>
      <c r="E67" s="70"/>
      <c r="F67" s="70"/>
      <c r="G67" s="81"/>
      <c r="H67" s="94">
        <v>19525</v>
      </c>
      <c r="I67" s="72">
        <v>10051.97</v>
      </c>
      <c r="J67" s="71">
        <f t="shared" si="2"/>
        <v>51.48256081946222</v>
      </c>
    </row>
    <row r="68" spans="1:10" ht="12.75">
      <c r="A68" s="67"/>
      <c r="B68" s="67"/>
      <c r="C68" s="62" t="s">
        <v>281</v>
      </c>
      <c r="D68" s="63" t="s">
        <v>282</v>
      </c>
      <c r="E68" s="70"/>
      <c r="F68" s="70"/>
      <c r="G68" s="81"/>
      <c r="H68" s="94">
        <v>76696</v>
      </c>
      <c r="I68" s="72">
        <v>32856.65</v>
      </c>
      <c r="J68" s="71">
        <f t="shared" si="2"/>
        <v>42.840109001773236</v>
      </c>
    </row>
    <row r="69" spans="1:10" ht="12.75">
      <c r="A69" s="67"/>
      <c r="B69" s="67"/>
      <c r="C69" s="62" t="s">
        <v>284</v>
      </c>
      <c r="D69" s="63" t="s">
        <v>285</v>
      </c>
      <c r="E69" s="70"/>
      <c r="F69" s="70"/>
      <c r="G69" s="81"/>
      <c r="H69" s="94">
        <v>503</v>
      </c>
      <c r="I69" s="72">
        <v>217.3</v>
      </c>
      <c r="J69" s="71">
        <f aca="true" t="shared" si="3" ref="J69:J77">I68*100/H69</f>
        <v>6532.1371769383695</v>
      </c>
    </row>
    <row r="70" spans="1:10" ht="12.75">
      <c r="A70" s="67"/>
      <c r="B70" s="67"/>
      <c r="C70" s="62" t="s">
        <v>287</v>
      </c>
      <c r="D70" s="63" t="s">
        <v>288</v>
      </c>
      <c r="E70" s="70"/>
      <c r="F70" s="70"/>
      <c r="G70" s="81"/>
      <c r="H70" s="94">
        <v>4600</v>
      </c>
      <c r="I70" s="72">
        <v>1801.72</v>
      </c>
      <c r="J70" s="71">
        <f t="shared" si="3"/>
        <v>4.723913043478261</v>
      </c>
    </row>
    <row r="71" spans="1:10" ht="12.75">
      <c r="A71" s="67"/>
      <c r="B71" s="67"/>
      <c r="C71" s="62" t="s">
        <v>397</v>
      </c>
      <c r="D71" s="63" t="s">
        <v>398</v>
      </c>
      <c r="E71" s="70"/>
      <c r="F71" s="70"/>
      <c r="G71" s="81"/>
      <c r="H71" s="94">
        <v>1500</v>
      </c>
      <c r="I71" s="72">
        <v>1200</v>
      </c>
      <c r="J71" s="71">
        <f t="shared" si="3"/>
        <v>120.11466666666666</v>
      </c>
    </row>
    <row r="72" spans="1:10" ht="12.75">
      <c r="A72" s="67"/>
      <c r="B72" s="67"/>
      <c r="C72" s="62" t="s">
        <v>290</v>
      </c>
      <c r="D72" s="63" t="s">
        <v>291</v>
      </c>
      <c r="E72" s="70"/>
      <c r="F72" s="70"/>
      <c r="G72" s="81"/>
      <c r="H72" s="94">
        <v>4301</v>
      </c>
      <c r="I72" s="72">
        <v>1652.15</v>
      </c>
      <c r="J72" s="71">
        <f t="shared" si="3"/>
        <v>27.900488258544524</v>
      </c>
    </row>
    <row r="73" spans="1:10" ht="22.5">
      <c r="A73" s="67"/>
      <c r="B73" s="67"/>
      <c r="C73" s="62" t="s">
        <v>836</v>
      </c>
      <c r="D73" s="63" t="s">
        <v>837</v>
      </c>
      <c r="E73" s="70"/>
      <c r="F73" s="70"/>
      <c r="G73" s="81"/>
      <c r="H73" s="94">
        <v>600</v>
      </c>
      <c r="I73" s="72">
        <v>260.01</v>
      </c>
      <c r="J73" s="71">
        <f t="shared" si="3"/>
        <v>275.35833333333335</v>
      </c>
    </row>
    <row r="74" spans="1:10" ht="12.75">
      <c r="A74" s="67"/>
      <c r="B74" s="67"/>
      <c r="C74" s="62" t="s">
        <v>360</v>
      </c>
      <c r="D74" s="63" t="s">
        <v>361</v>
      </c>
      <c r="E74" s="70"/>
      <c r="F74" s="70"/>
      <c r="G74" s="81"/>
      <c r="H74" s="94">
        <v>50</v>
      </c>
      <c r="I74" s="72">
        <v>0</v>
      </c>
      <c r="J74" s="71">
        <f t="shared" si="3"/>
        <v>520.02</v>
      </c>
    </row>
    <row r="75" spans="1:10" ht="12.75">
      <c r="A75" s="67"/>
      <c r="B75" s="67"/>
      <c r="C75" s="62" t="s">
        <v>411</v>
      </c>
      <c r="D75" s="63" t="s">
        <v>412</v>
      </c>
      <c r="E75" s="70"/>
      <c r="F75" s="70"/>
      <c r="G75" s="81"/>
      <c r="H75" s="94">
        <v>1094</v>
      </c>
      <c r="I75" s="72">
        <v>820.45</v>
      </c>
      <c r="J75" s="71">
        <f t="shared" si="3"/>
        <v>0</v>
      </c>
    </row>
    <row r="76" spans="1:10" ht="22.5">
      <c r="A76" s="67"/>
      <c r="B76" s="67"/>
      <c r="C76" s="62" t="s">
        <v>363</v>
      </c>
      <c r="D76" s="63" t="s">
        <v>364</v>
      </c>
      <c r="E76" s="70"/>
      <c r="F76" s="70"/>
      <c r="G76" s="81"/>
      <c r="H76" s="94">
        <v>1200</v>
      </c>
      <c r="I76" s="73">
        <v>718</v>
      </c>
      <c r="J76" s="71">
        <f t="shared" si="3"/>
        <v>68.37083333333334</v>
      </c>
    </row>
    <row r="77" spans="1:10" ht="45">
      <c r="A77" s="69"/>
      <c r="B77" s="122" t="s">
        <v>219</v>
      </c>
      <c r="C77" s="123"/>
      <c r="D77" s="124" t="s">
        <v>838</v>
      </c>
      <c r="E77" s="129">
        <v>6786</v>
      </c>
      <c r="F77" s="129">
        <f>F78</f>
        <v>2943</v>
      </c>
      <c r="G77" s="130">
        <f>F77*100/E77</f>
        <v>43.36870026525199</v>
      </c>
      <c r="H77" s="131">
        <v>6786</v>
      </c>
      <c r="I77" s="144">
        <f>I79</f>
        <v>2340</v>
      </c>
      <c r="J77" s="139">
        <f t="shared" si="3"/>
        <v>10.58060713233127</v>
      </c>
    </row>
    <row r="78" spans="1:10" ht="33.75">
      <c r="A78" s="69"/>
      <c r="B78" s="67"/>
      <c r="C78" s="62" t="s">
        <v>16</v>
      </c>
      <c r="D78" s="63" t="s">
        <v>832</v>
      </c>
      <c r="E78" s="70">
        <v>6786</v>
      </c>
      <c r="F78" s="70">
        <v>2943</v>
      </c>
      <c r="G78" s="81">
        <f>F78*100/E78</f>
        <v>43.36870026525199</v>
      </c>
      <c r="H78" s="94"/>
      <c r="I78" s="72"/>
      <c r="J78" s="71"/>
    </row>
    <row r="79" spans="1:10" ht="12.75">
      <c r="A79" s="67"/>
      <c r="B79" s="67"/>
      <c r="C79" s="62" t="s">
        <v>669</v>
      </c>
      <c r="D79" s="63" t="s">
        <v>670</v>
      </c>
      <c r="E79" s="70"/>
      <c r="F79" s="70"/>
      <c r="G79" s="81"/>
      <c r="H79" s="94">
        <v>6786</v>
      </c>
      <c r="I79" s="72">
        <v>2340</v>
      </c>
      <c r="J79" s="71">
        <f t="shared" si="2"/>
        <v>34.48275862068966</v>
      </c>
    </row>
    <row r="80" spans="1:10" ht="15">
      <c r="A80" s="67"/>
      <c r="B80" s="122" t="s">
        <v>227</v>
      </c>
      <c r="C80" s="145"/>
      <c r="D80" s="146" t="s">
        <v>228</v>
      </c>
      <c r="E80" s="129">
        <v>348</v>
      </c>
      <c r="F80" s="129">
        <f>F81</f>
        <v>234</v>
      </c>
      <c r="G80" s="130">
        <f>F80*100/E80</f>
        <v>67.24137931034483</v>
      </c>
      <c r="H80" s="131">
        <v>348</v>
      </c>
      <c r="I80" s="143">
        <f>SUM(I82:I83)</f>
        <v>227.54000000000002</v>
      </c>
      <c r="J80" s="139">
        <f t="shared" si="2"/>
        <v>65.38505747126437</v>
      </c>
    </row>
    <row r="81" spans="1:10" ht="33.75">
      <c r="A81" s="67"/>
      <c r="B81" s="67"/>
      <c r="C81" s="62" t="s">
        <v>16</v>
      </c>
      <c r="D81" s="63" t="s">
        <v>832</v>
      </c>
      <c r="E81" s="70">
        <v>348</v>
      </c>
      <c r="F81" s="70">
        <v>234</v>
      </c>
      <c r="G81" s="81">
        <f>F81*100/E81</f>
        <v>67.24137931034483</v>
      </c>
      <c r="H81" s="94"/>
      <c r="I81" s="72"/>
      <c r="J81" s="71"/>
    </row>
    <row r="82" spans="1:10" ht="12.75">
      <c r="A82" s="67"/>
      <c r="B82" s="67"/>
      <c r="C82" s="62" t="s">
        <v>655</v>
      </c>
      <c r="D82" s="63" t="s">
        <v>656</v>
      </c>
      <c r="E82" s="70"/>
      <c r="F82" s="70"/>
      <c r="G82" s="81"/>
      <c r="H82" s="99">
        <v>341.18</v>
      </c>
      <c r="I82" s="72">
        <v>223.08</v>
      </c>
      <c r="J82" s="71">
        <f t="shared" si="2"/>
        <v>65.384840846474</v>
      </c>
    </row>
    <row r="83" spans="1:10" ht="12.75">
      <c r="A83" s="67"/>
      <c r="B83" s="67"/>
      <c r="C83" s="62" t="s">
        <v>287</v>
      </c>
      <c r="D83" s="63" t="s">
        <v>288</v>
      </c>
      <c r="E83" s="70"/>
      <c r="F83" s="70"/>
      <c r="G83" s="81"/>
      <c r="H83" s="99">
        <v>6.82</v>
      </c>
      <c r="I83" s="72">
        <v>4.46</v>
      </c>
      <c r="J83" s="71">
        <f t="shared" si="2"/>
        <v>65.39589442815249</v>
      </c>
    </row>
    <row r="84" spans="1:10" ht="15">
      <c r="A84" s="67"/>
      <c r="B84" s="122" t="s">
        <v>239</v>
      </c>
      <c r="C84" s="123"/>
      <c r="D84" s="124" t="s">
        <v>240</v>
      </c>
      <c r="E84" s="129">
        <v>6240</v>
      </c>
      <c r="F84" s="129">
        <f>F85</f>
        <v>4320</v>
      </c>
      <c r="G84" s="130">
        <f>F84*100/E84</f>
        <v>69.23076923076923</v>
      </c>
      <c r="H84" s="142">
        <v>6240</v>
      </c>
      <c r="I84" s="143">
        <f>SUM(I86)</f>
        <v>1580.4</v>
      </c>
      <c r="J84" s="139">
        <f t="shared" si="2"/>
        <v>25.326923076923077</v>
      </c>
    </row>
    <row r="85" spans="1:10" ht="45">
      <c r="A85" s="67"/>
      <c r="B85" s="67"/>
      <c r="C85" s="62" t="s">
        <v>16</v>
      </c>
      <c r="D85" s="63" t="s">
        <v>17</v>
      </c>
      <c r="E85" s="70">
        <v>6240</v>
      </c>
      <c r="F85" s="70">
        <v>4320</v>
      </c>
      <c r="G85" s="81">
        <f>F85*100/E85</f>
        <v>69.23076923076923</v>
      </c>
      <c r="H85" s="99"/>
      <c r="I85" s="72"/>
      <c r="J85" s="71"/>
    </row>
    <row r="86" spans="1:10" ht="12.75">
      <c r="A86" s="67"/>
      <c r="B86" s="67"/>
      <c r="C86" s="62" t="s">
        <v>290</v>
      </c>
      <c r="D86" s="63" t="s">
        <v>291</v>
      </c>
      <c r="E86" s="70"/>
      <c r="F86" s="70"/>
      <c r="G86" s="81"/>
      <c r="H86" s="99">
        <v>6240</v>
      </c>
      <c r="I86" s="72">
        <v>1580.4</v>
      </c>
      <c r="J86" s="71">
        <f t="shared" si="2"/>
        <v>25.326923076923077</v>
      </c>
    </row>
    <row r="87" spans="1:10" ht="12.75">
      <c r="A87" s="67"/>
      <c r="B87" s="122" t="s">
        <v>242</v>
      </c>
      <c r="C87" s="122"/>
      <c r="D87" s="124" t="s">
        <v>11</v>
      </c>
      <c r="E87" s="129">
        <v>306</v>
      </c>
      <c r="F87" s="129">
        <f>F88</f>
        <v>306</v>
      </c>
      <c r="G87" s="130">
        <f>F87*100/E87</f>
        <v>100</v>
      </c>
      <c r="H87" s="142">
        <v>306</v>
      </c>
      <c r="I87" s="143">
        <f>SUM(I89:I91)</f>
        <v>87.51</v>
      </c>
      <c r="J87" s="139">
        <f t="shared" si="2"/>
        <v>28.598039215686274</v>
      </c>
    </row>
    <row r="88" spans="1:10" ht="33.75">
      <c r="A88" s="67"/>
      <c r="B88" s="67"/>
      <c r="C88" s="62" t="s">
        <v>16</v>
      </c>
      <c r="D88" s="63" t="s">
        <v>832</v>
      </c>
      <c r="E88" s="70">
        <v>306</v>
      </c>
      <c r="F88" s="70">
        <v>306</v>
      </c>
      <c r="G88" s="81">
        <f>F88*100/E88</f>
        <v>100</v>
      </c>
      <c r="H88" s="99"/>
      <c r="I88" s="72"/>
      <c r="J88" s="71"/>
    </row>
    <row r="89" spans="1:10" ht="12.75">
      <c r="A89" s="67"/>
      <c r="B89" s="67"/>
      <c r="C89" s="62" t="s">
        <v>281</v>
      </c>
      <c r="D89" s="63" t="s">
        <v>282</v>
      </c>
      <c r="E89" s="70"/>
      <c r="F89" s="70"/>
      <c r="G89" s="81"/>
      <c r="H89" s="97">
        <v>46</v>
      </c>
      <c r="I89" s="72">
        <v>0</v>
      </c>
      <c r="J89" s="71">
        <f t="shared" si="2"/>
        <v>0</v>
      </c>
    </row>
    <row r="90" spans="1:10" ht="12.75">
      <c r="A90" s="67"/>
      <c r="B90" s="67"/>
      <c r="C90" s="62" t="s">
        <v>284</v>
      </c>
      <c r="D90" s="63" t="s">
        <v>285</v>
      </c>
      <c r="E90" s="70"/>
      <c r="F90" s="70"/>
      <c r="G90" s="81"/>
      <c r="H90" s="97">
        <v>6</v>
      </c>
      <c r="I90" s="72">
        <v>0</v>
      </c>
      <c r="J90" s="71">
        <f t="shared" si="2"/>
        <v>0</v>
      </c>
    </row>
    <row r="91" spans="1:10" ht="12.75">
      <c r="A91" s="67"/>
      <c r="B91" s="67"/>
      <c r="C91" s="62" t="s">
        <v>340</v>
      </c>
      <c r="D91" s="63" t="s">
        <v>341</v>
      </c>
      <c r="E91" s="70"/>
      <c r="F91" s="70"/>
      <c r="G91" s="81"/>
      <c r="H91" s="97">
        <v>254</v>
      </c>
      <c r="I91" s="72">
        <v>87.51</v>
      </c>
      <c r="J91" s="71">
        <f t="shared" si="2"/>
        <v>34.45275590551181</v>
      </c>
    </row>
    <row r="92" spans="1:10" ht="22.5" customHeight="1">
      <c r="A92" s="156" t="s">
        <v>264</v>
      </c>
      <c r="B92" s="156"/>
      <c r="C92" s="156"/>
      <c r="D92" s="156"/>
      <c r="E92" s="113">
        <v>4183173.26</v>
      </c>
      <c r="F92" s="113">
        <f>F7+F16+F28+F35+F43</f>
        <v>2714081.26</v>
      </c>
      <c r="G92" s="114">
        <f>F92*100/E92</f>
        <v>64.8809191326682</v>
      </c>
      <c r="H92" s="121">
        <f>H7+H16+H28+H35+H43</f>
        <v>4183173.26</v>
      </c>
      <c r="I92" s="113">
        <f>I7+I16+I28+I35+I43</f>
        <v>2590096.5599999996</v>
      </c>
      <c r="J92" s="120">
        <f t="shared" si="2"/>
        <v>61.91702803149014</v>
      </c>
    </row>
    <row r="93" spans="1:10" ht="21.75" customHeight="1">
      <c r="A93" s="45"/>
      <c r="B93" s="45"/>
      <c r="C93" s="45"/>
      <c r="D93" s="101" t="s">
        <v>840</v>
      </c>
      <c r="E93" s="51"/>
      <c r="F93" s="51"/>
      <c r="G93" s="51"/>
      <c r="H93" s="84"/>
      <c r="I93" s="51"/>
      <c r="J93" s="51"/>
    </row>
    <row r="94" spans="1:10" ht="18" customHeight="1">
      <c r="A94" s="45"/>
      <c r="B94" s="45"/>
      <c r="C94" s="45"/>
      <c r="D94" s="104" t="s">
        <v>841</v>
      </c>
      <c r="E94" s="104">
        <v>4178962.26</v>
      </c>
      <c r="F94" s="104">
        <v>2710548.26</v>
      </c>
      <c r="G94" s="105">
        <f>F94*100/E94</f>
        <v>64.86175493721736</v>
      </c>
      <c r="H94" s="102">
        <v>4178896.26</v>
      </c>
      <c r="I94" s="104">
        <v>2589419.74</v>
      </c>
      <c r="J94" s="104">
        <f>I94*100/H94</f>
        <v>61.96420248058516</v>
      </c>
    </row>
    <row r="95" spans="1:10" ht="19.5" customHeight="1">
      <c r="A95" s="45"/>
      <c r="B95" s="45"/>
      <c r="C95" s="45"/>
      <c r="D95" s="104" t="s">
        <v>842</v>
      </c>
      <c r="E95" s="104">
        <f>E92-E94</f>
        <v>4211</v>
      </c>
      <c r="F95" s="104">
        <f>F92-F94</f>
        <v>3533</v>
      </c>
      <c r="G95" s="105">
        <f>F95*100/E95</f>
        <v>83.89931132747566</v>
      </c>
      <c r="H95" s="106">
        <f>H92-H94</f>
        <v>4277</v>
      </c>
      <c r="I95" s="104">
        <f>I92-I94</f>
        <v>676.8199999993667</v>
      </c>
      <c r="J95" s="104">
        <f>I95*100/H95</f>
        <v>15.824643441649911</v>
      </c>
    </row>
    <row r="96" spans="4:10" ht="12.75">
      <c r="D96" s="85"/>
      <c r="E96" s="85"/>
      <c r="F96" s="85"/>
      <c r="G96" s="85"/>
      <c r="H96" s="85"/>
      <c r="I96" s="85"/>
      <c r="J96" s="85"/>
    </row>
    <row r="97" ht="12.75">
      <c r="D97" s="147"/>
    </row>
  </sheetData>
  <sheetProtection/>
  <mergeCells count="5">
    <mergeCell ref="A92:D92"/>
    <mergeCell ref="E5:G5"/>
    <mergeCell ref="H5:J5"/>
    <mergeCell ref="A2:I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2016-08-09T09:39:08Z</cp:lastPrinted>
  <dcterms:modified xsi:type="dcterms:W3CDTF">2016-08-25T09:16:56Z</dcterms:modified>
  <cp:category/>
  <cp:version/>
  <cp:contentType/>
  <cp:contentStatus/>
</cp:coreProperties>
</file>