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3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<sst xmlns="http://schemas.openxmlformats.org/spreadsheetml/2006/main" count="149" uniqueCount="110">
  <si>
    <t>Załącznik Nr 1</t>
  </si>
  <si>
    <t>do Uchwały Nr XXXI/155/2005</t>
  </si>
  <si>
    <t>Rady Gminy w Kleszczewie</t>
  </si>
  <si>
    <t>z dnia 28 lutego 2005r.</t>
  </si>
  <si>
    <t xml:space="preserve">      Zmiana planu dochodów na 2005r.</t>
  </si>
  <si>
    <t>Dział</t>
  </si>
  <si>
    <t>Roz- dział</t>
  </si>
  <si>
    <t>Para-graf</t>
  </si>
  <si>
    <t>Treść</t>
  </si>
  <si>
    <t>Plan przed zmianą</t>
  </si>
  <si>
    <t>Zmiana planu</t>
  </si>
  <si>
    <t>Plan po zmianie</t>
  </si>
  <si>
    <t>Transport i łączność</t>
  </si>
  <si>
    <t>Drogi publiczne gminne</t>
  </si>
  <si>
    <t>0690</t>
  </si>
  <si>
    <t>Wpływy z różnych opłat</t>
  </si>
  <si>
    <t>0970</t>
  </si>
  <si>
    <t>6290</t>
  </si>
  <si>
    <t xml:space="preserve">Środki na dofinansowaniw własnych inwestycji gmin, powiatów, samorządów województw , pozyskane z innych źródeł. </t>
  </si>
  <si>
    <t>Dochody od osób prawnych, od osób fizycznych i od innych jednostek nieposiadających osobowości prawnej oraz wydatki związane z ich poborem</t>
  </si>
  <si>
    <t>Udziały gmin w podatkach stano- 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</si>
  <si>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</si>
  <si>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</si>
  <si>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</si>
  <si>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</si>
  <si>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</si>
  <si>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</si>
  <si>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</si>
  <si>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</si>
  <si>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Oświata i wychowanie</t>
  </si>
  <si>
    <t>Szkoły podstawowe</t>
  </si>
  <si>
    <t>Dotacje celowe otrzymane z budżetu państwa na realizację własnych zadań bieżących gmin (związkom gmin)  Finansowanie z pożyczek i kredytów zagranicznych</t>
  </si>
  <si>
    <t>6333</t>
  </si>
  <si>
    <t>Dotacje celowe otrzymane z budżetu państwa na realizację inwestycji i zakupów inwestycyjnych władnych gmin (związków gmin).      Finansowane z pożyczek i kredytów zagranicznych.</t>
  </si>
  <si>
    <t>Edukacyjna opieka wychowawcza</t>
  </si>
  <si>
    <t>Pozostała działalność</t>
  </si>
  <si>
    <t>0830</t>
  </si>
  <si>
    <t>Wpływy z usług</t>
  </si>
  <si>
    <t>Ogółem</t>
  </si>
  <si>
    <t>Przewodnicząca Rady Gminy</t>
  </si>
  <si>
    <t xml:space="preserve">             (Ewa Lesińska)</t>
  </si>
  <si>
    <t>Załącznik Nr 2</t>
  </si>
  <si>
    <t xml:space="preserve">      Zmiana planu wydatków na 2005r.</t>
  </si>
  <si>
    <t xml:space="preserve">Zmiana planu </t>
  </si>
  <si>
    <t>010</t>
  </si>
  <si>
    <t>Rolnictwo i łowiectwo</t>
  </si>
  <si>
    <t>01010</t>
  </si>
  <si>
    <t>Infrastruktura  wodociągowa i sanitacyjna wsi</t>
  </si>
  <si>
    <t>Wydatki inwestycyjne jednostek budżetowych</t>
  </si>
  <si>
    <t>6052</t>
  </si>
  <si>
    <t>Wydatki inwestycyjne jednostek budżetowych.  Współfinansowanie programów realizowanych ze środków bezzwrotnych pochodących z Unii Europejskiej</t>
  </si>
  <si>
    <t>01030</t>
  </si>
  <si>
    <t>Izby rolnicze</t>
  </si>
  <si>
    <t>Wpłaty gmin na rzecz izb  rolniczych  w wysokości  2% uzyskanych wpływów z podatku rolnego</t>
  </si>
  <si>
    <t>60014</t>
  </si>
  <si>
    <t>Drogi publiczne powiatowe</t>
  </si>
  <si>
    <t>6300</t>
  </si>
  <si>
    <t>Wydatki na pomoc finansową udzielaną między jednostkami samorządu terytorialnego na dofinansowanie własnych zadań inwestycyjnych  i zakupów inwestycyjnych</t>
  </si>
  <si>
    <t>Zakup materiałów i wyposażenia</t>
  </si>
  <si>
    <t>Zakup usług remontowych</t>
  </si>
  <si>
    <t>Zakup usług pozostałych</t>
  </si>
  <si>
    <t>Bezpieczeństwo  publiczne  i  ochrona   przeciwpożarowa</t>
  </si>
  <si>
    <t>Ochotnicze straże pożarne</t>
  </si>
  <si>
    <t>6060</t>
  </si>
  <si>
    <t>Wydatki na zakupy inwestycyjne jednostek budżetowych</t>
  </si>
  <si>
    <t>Dotacja celowa z budżetu na finansowanie lub dofinansowanie zadań zleconych do realizacji stowarzyszeniom</t>
  </si>
  <si>
    <t>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</si>
  <si>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</si>
  <si>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</si>
  <si>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</si>
  <si>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</si>
  <si>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4170</t>
  </si>
  <si>
    <t>Wynagrodzenia bezosobowe</t>
  </si>
  <si>
    <t xml:space="preserve">Wpłaty na Państwowy Fundusz Rehabilitacji Osób Niepełnosprawnych </t>
  </si>
  <si>
    <t>Zakup pomocy naukowych, dydaktycznych i książek</t>
  </si>
  <si>
    <t>Zakup energii</t>
  </si>
  <si>
    <t>4274</t>
  </si>
  <si>
    <t>Zakup usług remontowych  Współfinansowanie kredytów i pożyczek zagranicznych</t>
  </si>
  <si>
    <t>80113</t>
  </si>
  <si>
    <t>Dowożenie uczniów do szkół</t>
  </si>
  <si>
    <t>4210</t>
  </si>
  <si>
    <t>80195</t>
  </si>
  <si>
    <t>4010</t>
  </si>
  <si>
    <t>4110</t>
  </si>
  <si>
    <t>4120</t>
  </si>
  <si>
    <t>4300</t>
  </si>
  <si>
    <t>Podróże służbowe krajowe</t>
  </si>
  <si>
    <t>4440</t>
  </si>
  <si>
    <t>Odpisy na zakładowy fundusz świadczeń socjalnych</t>
  </si>
  <si>
    <t>852</t>
  </si>
  <si>
    <t>Pomoc społeczna</t>
  </si>
  <si>
    <t>85215</t>
  </si>
  <si>
    <t>Dodatki mieszkaniowe</t>
  </si>
  <si>
    <t>3110</t>
  </si>
  <si>
    <t>Świadczenia społeczne</t>
  </si>
  <si>
    <t>85295</t>
  </si>
  <si>
    <t xml:space="preserve">Świadczenia społeczne </t>
  </si>
  <si>
    <t>85495</t>
  </si>
  <si>
    <t>4220</t>
  </si>
  <si>
    <t>Zakup środków żywności</t>
  </si>
  <si>
    <t>Kultura fizyczna i sport</t>
  </si>
  <si>
    <t>92601</t>
  </si>
  <si>
    <t>Obiekty sportowe</t>
  </si>
  <si>
    <t>6050</t>
  </si>
  <si>
    <t>92695</t>
  </si>
  <si>
    <t>2830</t>
  </si>
  <si>
    <t>Dotacje celowe z budżetu na finansowanie lub dofinansowanie  zadań zleconych do realizacji pozostałym jednostkom niezaliczanym do sektora finansów publicznych</t>
  </si>
  <si>
    <t>Różne opłaty i składki</t>
  </si>
  <si>
    <t>Razem wydatki:</t>
  </si>
  <si>
    <t xml:space="preserve">             Ewa Lesińska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</si>
</sst>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;[Red]#,##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sz val="11"/>
      <name val="Times New Roman"/>
      <family val="1"/>
    </font>
    <font>
      <sz val="11"/>
      <name val="Arial CE"/>
      <family val="0"/>
    </font>
    <font>
      <b/>
      <sz val="9"/>
      <name val="Times New Roman CE"/>
      <family val="1"/>
    </font>
    <font>
      <b/>
      <sz val="12"/>
      <name val="Times New Roman"/>
      <family val="1"/>
    </font>
    <font>
      <sz val="9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/>
    </xf>
    <xf numFmtId="3" fontId="5" fillId="0" borderId="1" xfId="15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7" fillId="0" borderId="1" xfId="15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/>
    </xf>
    <xf numFmtId="49" fontId="9" fillId="0" borderId="1" xfId="0" applyNumberFormat="1" applyFont="1" applyBorder="1" applyAlignment="1">
      <alignment vertical="top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8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5" fontId="6" fillId="0" borderId="1" xfId="15" applyNumberFormat="1" applyFont="1" applyBorder="1" applyAlignment="1">
      <alignment/>
    </xf>
    <xf numFmtId="164" fontId="6" fillId="0" borderId="1" xfId="0" applyNumberFormat="1" applyFont="1" applyBorder="1" applyAlignment="1">
      <alignment horizontal="right" vertical="top"/>
    </xf>
    <xf numFmtId="165" fontId="6" fillId="0" borderId="1" xfId="15" applyNumberFormat="1" applyFont="1" applyBorder="1" applyAlignment="1">
      <alignment vertical="top"/>
    </xf>
    <xf numFmtId="3" fontId="6" fillId="0" borderId="1" xfId="15" applyNumberFormat="1" applyFont="1" applyBorder="1" applyAlignment="1">
      <alignment/>
    </xf>
    <xf numFmtId="164" fontId="6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164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2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02">
      <selection activeCell="G109" sqref="G109:H109"/>
    </sheetView>
  </sheetViews>
  <sheetFormatPr defaultColWidth="9.00390625" defaultRowHeight="12.75"/>
  <cols>
    <col min="1" max="2" width="6.375" style="0" customWidth="1"/>
    <col min="3" max="3" width="6.875" style="0" customWidth="1"/>
    <col min="4" max="4" width="31.125" style="0" customWidth="1"/>
    <col min="5" max="5" width="0.12890625" style="0" hidden="1" customWidth="1"/>
    <col min="6" max="6" width="11.375" style="0" customWidth="1"/>
    <col min="7" max="7" width="10.375" style="0" customWidth="1"/>
    <col min="8" max="8" width="12.375" style="0" customWidth="1"/>
  </cols>
  <sheetData>
    <row r="1" spans="6:7" ht="12.75">
      <c r="F1" s="1" t="s">
        <v>0</v>
      </c>
      <c r="G1" s="1"/>
    </row>
    <row r="2" spans="6:7" ht="12.75">
      <c r="F2" s="1" t="s">
        <v>1</v>
      </c>
      <c r="G2" s="1"/>
    </row>
    <row r="3" spans="6:7" ht="12.75">
      <c r="F3" s="1" t="s">
        <v>2</v>
      </c>
      <c r="G3" s="1"/>
    </row>
    <row r="4" spans="6:7" ht="12.75">
      <c r="F4" s="1" t="s">
        <v>3</v>
      </c>
      <c r="G4" s="1"/>
    </row>
    <row r="5" spans="6:7" ht="12.75">
      <c r="F5" s="1"/>
      <c r="G5" s="1"/>
    </row>
    <row r="7" ht="15.75">
      <c r="D7" s="2" t="s">
        <v>4</v>
      </c>
    </row>
    <row r="9" spans="1:8" ht="25.5">
      <c r="A9" s="3" t="s">
        <v>5</v>
      </c>
      <c r="B9" s="3" t="s">
        <v>6</v>
      </c>
      <c r="C9" s="3" t="s">
        <v>7</v>
      </c>
      <c r="D9" s="3" t="s">
        <v>8</v>
      </c>
      <c r="E9" s="3"/>
      <c r="F9" s="3" t="s">
        <v>9</v>
      </c>
      <c r="G9" s="4" t="s">
        <v>10</v>
      </c>
      <c r="H9" s="3" t="s">
        <v>11</v>
      </c>
    </row>
    <row r="10" spans="1:8" ht="14.25">
      <c r="A10" s="5">
        <v>600</v>
      </c>
      <c r="B10" s="5"/>
      <c r="C10" s="6"/>
      <c r="D10" s="7" t="s">
        <v>12</v>
      </c>
      <c r="E10" s="8" t="e">
        <f>SUM(E11)</f>
        <v>#REF!</v>
      </c>
      <c r="F10" s="9">
        <f>SUM(F11)</f>
        <v>1113824</v>
      </c>
      <c r="G10" s="10">
        <f>SUM(G11)</f>
        <v>1220</v>
      </c>
      <c r="H10" s="11">
        <f>SUM(H11)</f>
        <v>1115044</v>
      </c>
    </row>
    <row r="11" spans="1:8" ht="15">
      <c r="A11" s="12"/>
      <c r="B11" s="21">
        <v>60016</v>
      </c>
      <c r="C11" s="13"/>
      <c r="D11" s="14" t="s">
        <v>13</v>
      </c>
      <c r="E11" s="15" t="e">
        <f>SUM(#REF!)</f>
        <v>#REF!</v>
      </c>
      <c r="F11" s="16">
        <f>SUM(F12:F14)</f>
        <v>1113824</v>
      </c>
      <c r="G11" s="16">
        <f>SUM(G12:G14)</f>
        <v>1220</v>
      </c>
      <c r="H11" s="17">
        <f>SUM(H12:H14)</f>
        <v>1115044</v>
      </c>
    </row>
    <row r="12" spans="1:8" ht="15">
      <c r="A12" s="12"/>
      <c r="B12" s="12"/>
      <c r="C12" s="13" t="s">
        <v>14</v>
      </c>
      <c r="D12" s="14" t="s">
        <v>15</v>
      </c>
      <c r="E12" s="15"/>
      <c r="F12" s="16">
        <v>0</v>
      </c>
      <c r="G12" s="18">
        <v>400</v>
      </c>
      <c r="H12" s="18">
        <f>SUM(F12:G12)</f>
        <v>400</v>
      </c>
    </row>
    <row r="13" spans="1:8" ht="14.25" customHeight="1">
      <c r="A13" s="12"/>
      <c r="B13" s="12"/>
      <c r="C13" s="13" t="s">
        <v>16</v>
      </c>
      <c r="D13" s="14" t="s">
        <v>15</v>
      </c>
      <c r="E13" s="15"/>
      <c r="F13" s="16">
        <v>0</v>
      </c>
      <c r="G13" s="18">
        <v>820</v>
      </c>
      <c r="H13" s="18">
        <f>SUM(F13:G13)</f>
        <v>820</v>
      </c>
    </row>
    <row r="14" spans="1:8" ht="75" hidden="1">
      <c r="A14" s="12"/>
      <c r="B14" s="12"/>
      <c r="C14" s="13" t="s">
        <v>17</v>
      </c>
      <c r="D14" s="14" t="s">
        <v>18</v>
      </c>
      <c r="E14" s="15">
        <v>0</v>
      </c>
      <c r="F14" s="16">
        <v>1113824</v>
      </c>
      <c r="G14" s="19">
        <v>0</v>
      </c>
      <c r="H14" s="19">
        <f>SUM(F14:G14)</f>
        <v>1113824</v>
      </c>
    </row>
    <row r="15" spans="1:8" ht="71.25">
      <c r="A15" s="20">
        <v>756</v>
      </c>
      <c r="B15" s="5"/>
      <c r="C15" s="6"/>
      <c r="D15" s="7" t="s">
        <v>19</v>
      </c>
      <c r="E15" s="8" t="e">
        <f>SUM(E16+E19+#REF!+E50+E54)</f>
        <v>#REF!</v>
      </c>
      <c r="F15" s="9">
        <v>3340439</v>
      </c>
      <c r="G15" s="8">
        <v>10331</v>
      </c>
      <c r="H15" s="8">
        <f>SUM(F15+G15)</f>
        <v>3350770</v>
      </c>
    </row>
    <row r="16" spans="1:8" ht="30">
      <c r="A16" s="12"/>
      <c r="B16" s="21">
        <v>75621</v>
      </c>
      <c r="C16" s="13"/>
      <c r="D16" s="14" t="s">
        <v>20</v>
      </c>
      <c r="E16" s="22">
        <f>SUM(E17+E18)</f>
        <v>1215134</v>
      </c>
      <c r="F16" s="23">
        <f>SUM(F17+F18)</f>
        <v>1543687</v>
      </c>
      <c r="G16" s="22">
        <f>SUM(G17+G18)</f>
        <v>10331</v>
      </c>
      <c r="H16" s="22">
        <f>SUM(H17+H18)</f>
        <v>1554018</v>
      </c>
    </row>
    <row r="17" spans="1:8" ht="30">
      <c r="A17" s="12"/>
      <c r="B17" s="21"/>
      <c r="C17" s="13" t="s">
        <v>21</v>
      </c>
      <c r="D17" s="14" t="s">
        <v>22</v>
      </c>
      <c r="E17" s="15">
        <v>1215034</v>
      </c>
      <c r="F17" s="23">
        <v>1542687</v>
      </c>
      <c r="G17" s="24">
        <v>10331</v>
      </c>
      <c r="H17" s="24">
        <f>SUM(F17+G17)</f>
        <v>1553018</v>
      </c>
    </row>
    <row r="18" spans="1:8" ht="0.75" customHeight="1">
      <c r="A18" s="12"/>
      <c r="B18" s="21"/>
      <c r="C18" s="13" t="s">
        <v>23</v>
      </c>
      <c r="D18" s="14" t="s">
        <v>24</v>
      </c>
      <c r="E18" s="15">
        <v>100</v>
      </c>
      <c r="F18" s="16">
        <v>1000</v>
      </c>
      <c r="G18" s="25">
        <v>0</v>
      </c>
      <c r="H18" s="25">
        <v>1000</v>
      </c>
    </row>
    <row r="19" spans="1:8" ht="14.25">
      <c r="A19" s="5">
        <v>758</v>
      </c>
      <c r="B19" s="20"/>
      <c r="C19" s="6"/>
      <c r="D19" s="7" t="s">
        <v>25</v>
      </c>
      <c r="E19" s="8" t="e">
        <f>SUM(E20+#REF!+E26+E28)</f>
        <v>#REF!</v>
      </c>
      <c r="F19" s="9">
        <v>5087055</v>
      </c>
      <c r="G19" s="8">
        <v>349799</v>
      </c>
      <c r="H19" s="8">
        <f>SUM(F19:G19)</f>
        <v>5436854</v>
      </c>
    </row>
    <row r="20" spans="1:8" ht="45">
      <c r="A20" s="12"/>
      <c r="B20" s="21">
        <v>75801</v>
      </c>
      <c r="C20" s="13"/>
      <c r="D20" s="14" t="s">
        <v>26</v>
      </c>
      <c r="E20" s="15">
        <f>SUM(E21)</f>
        <v>3827883</v>
      </c>
      <c r="F20" s="16">
        <f>SUM(F21)</f>
        <v>4555356</v>
      </c>
      <c r="G20" s="15">
        <f>SUM(G21)</f>
        <v>349799</v>
      </c>
      <c r="H20" s="26">
        <f>SUM(H21)</f>
        <v>4905155</v>
      </c>
    </row>
    <row r="21" spans="1:8" ht="30">
      <c r="A21" s="12"/>
      <c r="B21" s="21"/>
      <c r="C21" s="13" t="s">
        <v>27</v>
      </c>
      <c r="D21" s="14" t="s">
        <v>28</v>
      </c>
      <c r="E21" s="15">
        <v>3827883</v>
      </c>
      <c r="F21" s="16">
        <v>4555356</v>
      </c>
      <c r="G21" s="18">
        <v>349799</v>
      </c>
      <c r="H21" s="18">
        <f>SUM(F21+G21)</f>
        <v>4905155</v>
      </c>
    </row>
    <row r="22" spans="1:8" ht="14.25">
      <c r="A22" s="5">
        <v>801</v>
      </c>
      <c r="B22" s="27"/>
      <c r="C22" s="28"/>
      <c r="D22" s="7" t="s">
        <v>29</v>
      </c>
      <c r="E22" s="29"/>
      <c r="F22" s="8">
        <v>210543</v>
      </c>
      <c r="G22" s="10">
        <v>0</v>
      </c>
      <c r="H22" s="30">
        <v>210543</v>
      </c>
    </row>
    <row r="23" spans="1:8" ht="15">
      <c r="A23" s="12"/>
      <c r="B23" s="12">
        <v>80101</v>
      </c>
      <c r="C23" s="13"/>
      <c r="D23" s="14" t="s">
        <v>30</v>
      </c>
      <c r="E23" s="29"/>
      <c r="F23" s="15">
        <v>55268</v>
      </c>
      <c r="G23" s="18">
        <v>0</v>
      </c>
      <c r="H23" s="31">
        <v>55268</v>
      </c>
    </row>
    <row r="24" spans="1:8" ht="90">
      <c r="A24" s="12"/>
      <c r="B24" s="12"/>
      <c r="C24" s="32">
        <v>2033</v>
      </c>
      <c r="D24" s="14" t="s">
        <v>31</v>
      </c>
      <c r="E24" s="29"/>
      <c r="F24" s="33">
        <v>0</v>
      </c>
      <c r="G24" s="19">
        <v>48718</v>
      </c>
      <c r="H24" s="34">
        <v>48718</v>
      </c>
    </row>
    <row r="25" spans="1:8" ht="105">
      <c r="A25" s="35"/>
      <c r="B25" s="35"/>
      <c r="C25" s="13" t="s">
        <v>32</v>
      </c>
      <c r="D25" s="14" t="s">
        <v>33</v>
      </c>
      <c r="E25" s="29"/>
      <c r="F25" s="19">
        <v>48718</v>
      </c>
      <c r="G25" s="19">
        <v>-48718</v>
      </c>
      <c r="H25" s="36">
        <v>0</v>
      </c>
    </row>
    <row r="26" spans="1:8" ht="28.5">
      <c r="A26" s="5">
        <v>854</v>
      </c>
      <c r="B26" s="5"/>
      <c r="C26" s="6"/>
      <c r="D26" s="7" t="s">
        <v>34</v>
      </c>
      <c r="E26" s="8">
        <f>SUM(E28)</f>
        <v>13000</v>
      </c>
      <c r="F26" s="9">
        <f>SUM(F28)</f>
        <v>7000</v>
      </c>
      <c r="G26" s="9">
        <f>SUM(G27)</f>
        <v>147439</v>
      </c>
      <c r="H26" s="10">
        <f>SUM(H27)</f>
        <v>154439</v>
      </c>
    </row>
    <row r="27" spans="1:8" ht="15">
      <c r="A27" s="12"/>
      <c r="B27" s="12">
        <v>85495</v>
      </c>
      <c r="C27" s="13"/>
      <c r="D27" s="14" t="s">
        <v>35</v>
      </c>
      <c r="E27" s="15">
        <f>SUM(E28)</f>
        <v>13000</v>
      </c>
      <c r="F27" s="16">
        <f>SUM(F28)</f>
        <v>7000</v>
      </c>
      <c r="G27" s="18">
        <v>147439</v>
      </c>
      <c r="H27" s="18">
        <f>SUM(H28:H29)</f>
        <v>154439</v>
      </c>
    </row>
    <row r="28" spans="1:8" ht="15">
      <c r="A28" s="12"/>
      <c r="B28" s="12"/>
      <c r="C28" s="13" t="s">
        <v>36</v>
      </c>
      <c r="D28" s="14" t="s">
        <v>37</v>
      </c>
      <c r="E28" s="15">
        <v>13000</v>
      </c>
      <c r="F28" s="16">
        <v>7000</v>
      </c>
      <c r="G28" s="18">
        <v>139500</v>
      </c>
      <c r="H28" s="18">
        <f>SUM(F28:G28)</f>
        <v>146500</v>
      </c>
    </row>
    <row r="29" spans="1:8" ht="15">
      <c r="A29" s="12"/>
      <c r="B29" s="12"/>
      <c r="C29" s="13" t="s">
        <v>16</v>
      </c>
      <c r="D29" s="37" t="s">
        <v>15</v>
      </c>
      <c r="E29" s="38"/>
      <c r="F29" s="39">
        <v>0</v>
      </c>
      <c r="G29" s="40">
        <v>7939</v>
      </c>
      <c r="H29" s="40">
        <f>SUM(F29:G29)</f>
        <v>7939</v>
      </c>
    </row>
    <row r="30" spans="1:8" ht="14.25">
      <c r="A30" s="38"/>
      <c r="B30" s="38"/>
      <c r="C30" s="38"/>
      <c r="D30" s="5" t="s">
        <v>38</v>
      </c>
      <c r="E30" s="35"/>
      <c r="F30" s="10">
        <v>13747161</v>
      </c>
      <c r="G30" s="10">
        <f>SUM(G10+G15+G19+G26)</f>
        <v>508789</v>
      </c>
      <c r="H30" s="10">
        <f>SUM(F30+G30)</f>
        <v>14255950</v>
      </c>
    </row>
    <row r="31" spans="1:8" ht="14.25">
      <c r="A31" s="38"/>
      <c r="B31" s="38"/>
      <c r="C31" s="38"/>
      <c r="D31" s="38"/>
      <c r="E31" s="38"/>
      <c r="F31" s="38"/>
      <c r="G31" s="38"/>
      <c r="H31" s="38"/>
    </row>
    <row r="33" spans="6:7" ht="15.75">
      <c r="F33" s="41" t="s">
        <v>39</v>
      </c>
      <c r="G33" s="41"/>
    </row>
    <row r="34" spans="6:7" ht="15.75">
      <c r="F34" s="41"/>
      <c r="G34" s="41"/>
    </row>
    <row r="35" spans="6:7" ht="15.75">
      <c r="F35" s="41"/>
      <c r="G35" s="41"/>
    </row>
    <row r="36" spans="6:7" ht="15.75">
      <c r="F36" s="41" t="s">
        <v>40</v>
      </c>
      <c r="G36" s="41"/>
    </row>
    <row r="37" spans="6:7" ht="15.75">
      <c r="F37" s="41"/>
      <c r="G37" s="41"/>
    </row>
    <row r="38" spans="6:7" ht="12.75">
      <c r="F38" s="1" t="s">
        <v>41</v>
      </c>
      <c r="G38" s="1"/>
    </row>
    <row r="39" spans="6:7" ht="12.75">
      <c r="F39" s="1" t="s">
        <v>1</v>
      </c>
      <c r="G39" s="1"/>
    </row>
    <row r="40" spans="6:7" ht="12.75">
      <c r="F40" s="1" t="s">
        <v>2</v>
      </c>
      <c r="G40" s="1"/>
    </row>
    <row r="41" spans="6:7" ht="12.75">
      <c r="F41" s="1" t="s">
        <v>3</v>
      </c>
      <c r="G41" s="1"/>
    </row>
    <row r="44" ht="15.75">
      <c r="D44" s="2" t="s">
        <v>42</v>
      </c>
    </row>
    <row r="46" spans="1:8" ht="30">
      <c r="A46" s="42" t="s">
        <v>5</v>
      </c>
      <c r="B46" s="42" t="s">
        <v>6</v>
      </c>
      <c r="C46" s="42" t="s">
        <v>7</v>
      </c>
      <c r="D46" s="42" t="s">
        <v>8</v>
      </c>
      <c r="E46" s="42"/>
      <c r="F46" s="42" t="s">
        <v>9</v>
      </c>
      <c r="G46" s="42" t="s">
        <v>43</v>
      </c>
      <c r="H46" s="42" t="s">
        <v>11</v>
      </c>
    </row>
    <row r="47" spans="1:8" ht="14.25">
      <c r="A47" s="6" t="s">
        <v>44</v>
      </c>
      <c r="B47" s="6"/>
      <c r="C47" s="6"/>
      <c r="D47" s="43" t="s">
        <v>45</v>
      </c>
      <c r="E47" s="44" t="e">
        <f>SUM(E48+E51+#REF!)</f>
        <v>#REF!</v>
      </c>
      <c r="F47" s="44">
        <f>SUM(F48+F51)</f>
        <v>185720</v>
      </c>
      <c r="G47" s="30">
        <f>SUM(G48)</f>
        <v>631000</v>
      </c>
      <c r="H47" s="45">
        <f>SUM(F47:G47)</f>
        <v>816720</v>
      </c>
    </row>
    <row r="48" spans="1:8" ht="30">
      <c r="A48" s="13"/>
      <c r="B48" s="13" t="s">
        <v>46</v>
      </c>
      <c r="C48" s="13"/>
      <c r="D48" s="42" t="s">
        <v>47</v>
      </c>
      <c r="E48" s="46">
        <f>SUM(E49:E50)</f>
        <v>462011</v>
      </c>
      <c r="F48" s="46">
        <f>SUM(F49:F50)</f>
        <v>172870</v>
      </c>
      <c r="G48" s="31">
        <f>SUM(G49)</f>
        <v>631000</v>
      </c>
      <c r="H48" s="47">
        <f>SUM(F48:G48)</f>
        <v>803870</v>
      </c>
    </row>
    <row r="49" spans="1:8" ht="30">
      <c r="A49" s="13"/>
      <c r="B49" s="13"/>
      <c r="C49" s="13">
        <v>6050</v>
      </c>
      <c r="D49" s="42" t="s">
        <v>48</v>
      </c>
      <c r="E49" s="46">
        <v>2975</v>
      </c>
      <c r="F49" s="46">
        <v>0</v>
      </c>
      <c r="G49" s="31">
        <v>631000</v>
      </c>
      <c r="H49" s="31">
        <f>SUM(F49+G49)</f>
        <v>631000</v>
      </c>
    </row>
    <row r="50" spans="1:8" ht="75" hidden="1">
      <c r="A50" s="13"/>
      <c r="B50" s="13"/>
      <c r="C50" s="13" t="s">
        <v>49</v>
      </c>
      <c r="D50" s="14" t="s">
        <v>50</v>
      </c>
      <c r="E50" s="48">
        <v>459036</v>
      </c>
      <c r="F50" s="48">
        <v>172870</v>
      </c>
      <c r="G50" s="12"/>
      <c r="H50" s="12"/>
    </row>
    <row r="51" spans="1:8" ht="15" hidden="1">
      <c r="A51" s="13"/>
      <c r="B51" s="13" t="s">
        <v>51</v>
      </c>
      <c r="C51" s="13"/>
      <c r="D51" s="42" t="s">
        <v>52</v>
      </c>
      <c r="E51" s="48">
        <v>11600</v>
      </c>
      <c r="F51" s="48">
        <f>SUM(F52)</f>
        <v>12850</v>
      </c>
      <c r="G51" s="12"/>
      <c r="H51" s="48">
        <f>SUM(H52)</f>
        <v>12850</v>
      </c>
    </row>
    <row r="52" spans="1:8" ht="60" hidden="1">
      <c r="A52" s="13"/>
      <c r="B52" s="13"/>
      <c r="C52" s="13">
        <v>2850</v>
      </c>
      <c r="D52" s="42" t="s">
        <v>53</v>
      </c>
      <c r="E52" s="48">
        <v>11600</v>
      </c>
      <c r="F52" s="48">
        <v>12850</v>
      </c>
      <c r="G52" s="12"/>
      <c r="H52" s="48">
        <v>12850</v>
      </c>
    </row>
    <row r="53" spans="1:8" ht="14.25">
      <c r="A53" s="6">
        <v>600</v>
      </c>
      <c r="B53" s="6"/>
      <c r="C53" s="6"/>
      <c r="D53" s="43" t="s">
        <v>12</v>
      </c>
      <c r="E53" s="44">
        <f>SUM(E56+E54)</f>
        <v>554414</v>
      </c>
      <c r="F53" s="44">
        <f>SUM(F56+F54)</f>
        <v>2108118</v>
      </c>
      <c r="G53" s="44">
        <f>SUM(G56+G54)</f>
        <v>11220</v>
      </c>
      <c r="H53" s="45">
        <f>SUM(H54+H56)</f>
        <v>2119338</v>
      </c>
    </row>
    <row r="54" spans="1:8" ht="0.75" customHeight="1" hidden="1">
      <c r="A54" s="6"/>
      <c r="B54" s="13" t="s">
        <v>54</v>
      </c>
      <c r="C54" s="13"/>
      <c r="D54" s="42" t="s">
        <v>55</v>
      </c>
      <c r="E54" s="46">
        <f>SUM(E55)</f>
        <v>67219</v>
      </c>
      <c r="F54" s="46">
        <f>SUM(F55)</f>
        <v>53918</v>
      </c>
      <c r="G54" s="12">
        <v>0</v>
      </c>
      <c r="H54" s="47">
        <f aca="true" t="shared" si="0" ref="H54:H60">SUM(F54+G54)</f>
        <v>53918</v>
      </c>
    </row>
    <row r="55" spans="1:8" ht="90" hidden="1">
      <c r="A55" s="6"/>
      <c r="B55" s="6"/>
      <c r="C55" s="13" t="s">
        <v>56</v>
      </c>
      <c r="D55" s="42" t="s">
        <v>57</v>
      </c>
      <c r="E55" s="46">
        <v>67219</v>
      </c>
      <c r="F55" s="48">
        <v>53918</v>
      </c>
      <c r="G55" s="49">
        <v>0</v>
      </c>
      <c r="H55" s="50">
        <f t="shared" si="0"/>
        <v>53918</v>
      </c>
    </row>
    <row r="56" spans="1:8" ht="15">
      <c r="A56" s="13"/>
      <c r="B56" s="13">
        <v>60016</v>
      </c>
      <c r="C56" s="13"/>
      <c r="D56" s="42" t="s">
        <v>13</v>
      </c>
      <c r="E56" s="46">
        <f>SUM(E57:E60)</f>
        <v>487195</v>
      </c>
      <c r="F56" s="46">
        <f>SUM(F57:F60)</f>
        <v>2054200</v>
      </c>
      <c r="G56" s="12">
        <f>SUM(G57:G60)</f>
        <v>11220</v>
      </c>
      <c r="H56" s="47">
        <f t="shared" si="0"/>
        <v>2065420</v>
      </c>
    </row>
    <row r="57" spans="1:8" ht="15">
      <c r="A57" s="13"/>
      <c r="B57" s="13"/>
      <c r="C57" s="13">
        <v>4210</v>
      </c>
      <c r="D57" s="42" t="s">
        <v>58</v>
      </c>
      <c r="E57" s="46">
        <v>73100</v>
      </c>
      <c r="F57" s="46">
        <v>31372</v>
      </c>
      <c r="G57" s="12">
        <v>0</v>
      </c>
      <c r="H57" s="47">
        <f t="shared" si="0"/>
        <v>31372</v>
      </c>
    </row>
    <row r="58" spans="1:8" ht="15">
      <c r="A58" s="13"/>
      <c r="B58" s="13"/>
      <c r="C58" s="13">
        <v>4270</v>
      </c>
      <c r="D58" s="42" t="s">
        <v>59</v>
      </c>
      <c r="E58" s="46">
        <v>30900</v>
      </c>
      <c r="F58" s="46">
        <v>31820</v>
      </c>
      <c r="G58" s="12">
        <v>0</v>
      </c>
      <c r="H58" s="47">
        <f t="shared" si="0"/>
        <v>31820</v>
      </c>
    </row>
    <row r="59" spans="1:8" ht="15">
      <c r="A59" s="13"/>
      <c r="B59" s="13"/>
      <c r="C59" s="13">
        <v>4300</v>
      </c>
      <c r="D59" s="42" t="s">
        <v>60</v>
      </c>
      <c r="E59" s="46">
        <v>30600</v>
      </c>
      <c r="F59" s="46">
        <v>21600</v>
      </c>
      <c r="G59" s="12">
        <v>1220</v>
      </c>
      <c r="H59" s="47">
        <f t="shared" si="0"/>
        <v>22820</v>
      </c>
    </row>
    <row r="60" spans="1:8" ht="30">
      <c r="A60" s="13"/>
      <c r="B60" s="13"/>
      <c r="C60" s="13">
        <v>6050</v>
      </c>
      <c r="D60" s="42" t="s">
        <v>48</v>
      </c>
      <c r="E60" s="46">
        <v>352595</v>
      </c>
      <c r="F60" s="46">
        <v>1969408</v>
      </c>
      <c r="G60" s="31">
        <v>10000</v>
      </c>
      <c r="H60" s="47">
        <f t="shared" si="0"/>
        <v>1979408</v>
      </c>
    </row>
    <row r="61" spans="1:8" ht="28.5">
      <c r="A61" s="6">
        <v>754</v>
      </c>
      <c r="B61" s="6"/>
      <c r="C61" s="6"/>
      <c r="D61" s="43" t="s">
        <v>61</v>
      </c>
      <c r="E61" s="51">
        <f>SUM(E62+E70)</f>
        <v>7613817</v>
      </c>
      <c r="F61" s="51">
        <v>73900</v>
      </c>
      <c r="G61" s="51">
        <v>20000</v>
      </c>
      <c r="H61" s="51">
        <f>SUM(F61+G61)</f>
        <v>93900</v>
      </c>
    </row>
    <row r="62" spans="1:8" ht="15">
      <c r="A62" s="13"/>
      <c r="B62" s="13">
        <v>75412</v>
      </c>
      <c r="C62" s="13"/>
      <c r="D62" s="42" t="s">
        <v>62</v>
      </c>
      <c r="E62" s="46">
        <f>SUM(E63:E68)</f>
        <v>7377697</v>
      </c>
      <c r="F62" s="46">
        <v>73500</v>
      </c>
      <c r="G62" s="31">
        <v>20000</v>
      </c>
      <c r="H62" s="48">
        <f>SUM(F62+G62)</f>
        <v>93500</v>
      </c>
    </row>
    <row r="63" spans="1:8" ht="30">
      <c r="A63" s="13"/>
      <c r="B63" s="13"/>
      <c r="C63" s="13" t="s">
        <v>63</v>
      </c>
      <c r="D63" s="14" t="s">
        <v>64</v>
      </c>
      <c r="E63" s="46"/>
      <c r="F63" s="48">
        <v>0</v>
      </c>
      <c r="G63" s="34">
        <v>20000</v>
      </c>
      <c r="H63" s="48">
        <f>SUM(F63+G63)</f>
        <v>20000</v>
      </c>
    </row>
    <row r="64" spans="1:8" ht="14.25">
      <c r="A64" s="6">
        <v>801</v>
      </c>
      <c r="B64" s="6"/>
      <c r="C64" s="6"/>
      <c r="D64" s="43" t="s">
        <v>29</v>
      </c>
      <c r="E64" s="44">
        <f>SUM(E65+E87+E119+E135+E138+E140)</f>
        <v>2845097</v>
      </c>
      <c r="F64" s="44">
        <v>4968679</v>
      </c>
      <c r="G64" s="44">
        <f>SUM(G65+G82)</f>
        <v>27130</v>
      </c>
      <c r="H64" s="44">
        <v>4995809</v>
      </c>
    </row>
    <row r="65" spans="1:8" ht="13.5" customHeight="1">
      <c r="A65" s="13"/>
      <c r="B65" s="13">
        <v>80101</v>
      </c>
      <c r="C65" s="13"/>
      <c r="D65" s="42" t="s">
        <v>30</v>
      </c>
      <c r="E65" s="46">
        <f>SUM(E66:E86)</f>
        <v>2842097</v>
      </c>
      <c r="F65" s="46">
        <v>3089615</v>
      </c>
      <c r="G65" s="46">
        <f>SUM(G74:G78)</f>
        <v>-52570</v>
      </c>
      <c r="H65" s="46">
        <v>3037045</v>
      </c>
    </row>
    <row r="66" spans="1:8" ht="60" hidden="1">
      <c r="A66" s="13"/>
      <c r="B66" s="13"/>
      <c r="C66" s="13">
        <v>2820</v>
      </c>
      <c r="D66" s="42" t="s">
        <v>65</v>
      </c>
      <c r="E66" s="48">
        <v>458166</v>
      </c>
      <c r="F66" s="48">
        <v>460000</v>
      </c>
      <c r="G66" s="12"/>
      <c r="H66" s="50">
        <f>SUM(F66+G66)</f>
        <v>460000</v>
      </c>
    </row>
    <row r="67" spans="1:8" ht="30" hidden="1">
      <c r="A67" s="13"/>
      <c r="B67" s="13"/>
      <c r="C67" s="13">
        <v>3020</v>
      </c>
      <c r="D67" s="42" t="s">
        <v>66</v>
      </c>
      <c r="E67" s="46">
        <v>105649</v>
      </c>
      <c r="F67" s="52">
        <v>114292</v>
      </c>
      <c r="G67" s="12"/>
      <c r="H67" s="47">
        <f aca="true" t="shared" si="1" ref="H67:H78">SUM(F67+G67)</f>
        <v>114292</v>
      </c>
    </row>
    <row r="68" spans="1:8" ht="0.75" customHeight="1" hidden="1">
      <c r="A68" s="13"/>
      <c r="B68" s="13"/>
      <c r="C68" s="13">
        <v>4010</v>
      </c>
      <c r="D68" s="42" t="s">
        <v>67</v>
      </c>
      <c r="E68" s="46">
        <v>1126688</v>
      </c>
      <c r="F68" s="52">
        <v>1199191</v>
      </c>
      <c r="G68" s="12"/>
      <c r="H68" s="47">
        <f t="shared" si="1"/>
        <v>1199191</v>
      </c>
    </row>
    <row r="69" spans="1:8" ht="15" hidden="1">
      <c r="A69" s="13"/>
      <c r="B69" s="13"/>
      <c r="C69" s="13">
        <v>4040</v>
      </c>
      <c r="D69" s="42" t="s">
        <v>68</v>
      </c>
      <c r="E69" s="46">
        <v>88117</v>
      </c>
      <c r="F69" s="52">
        <v>95769</v>
      </c>
      <c r="G69" s="12"/>
      <c r="H69" s="47">
        <f t="shared" si="1"/>
        <v>95769</v>
      </c>
    </row>
    <row r="70" spans="1:8" ht="15" hidden="1">
      <c r="A70" s="13"/>
      <c r="B70" s="13"/>
      <c r="C70" s="13">
        <v>4110</v>
      </c>
      <c r="D70" s="42" t="s">
        <v>69</v>
      </c>
      <c r="E70" s="46">
        <v>236120</v>
      </c>
      <c r="F70" s="52">
        <v>252245</v>
      </c>
      <c r="G70" s="12"/>
      <c r="H70" s="47">
        <f t="shared" si="1"/>
        <v>252245</v>
      </c>
    </row>
    <row r="71" spans="1:8" ht="15" hidden="1">
      <c r="A71" s="13"/>
      <c r="B71" s="13"/>
      <c r="C71" s="13">
        <v>4120</v>
      </c>
      <c r="D71" s="42" t="s">
        <v>70</v>
      </c>
      <c r="E71" s="46">
        <v>32150</v>
      </c>
      <c r="F71" s="52">
        <v>34353</v>
      </c>
      <c r="G71" s="12"/>
      <c r="H71" s="47">
        <f t="shared" si="1"/>
        <v>34353</v>
      </c>
    </row>
    <row r="72" spans="1:8" ht="15" hidden="1">
      <c r="A72" s="13"/>
      <c r="B72" s="13"/>
      <c r="C72" s="13" t="s">
        <v>71</v>
      </c>
      <c r="D72" s="42" t="s">
        <v>72</v>
      </c>
      <c r="E72" s="46">
        <v>9700</v>
      </c>
      <c r="F72" s="52">
        <v>10000</v>
      </c>
      <c r="G72" s="12"/>
      <c r="H72" s="47">
        <f t="shared" si="1"/>
        <v>10000</v>
      </c>
    </row>
    <row r="73" spans="1:8" ht="0.75" customHeight="1">
      <c r="A73" s="13"/>
      <c r="B73" s="13"/>
      <c r="C73" s="13">
        <v>4140</v>
      </c>
      <c r="D73" s="42" t="s">
        <v>73</v>
      </c>
      <c r="E73" s="46">
        <v>6632</v>
      </c>
      <c r="F73" s="52">
        <v>7011</v>
      </c>
      <c r="G73" s="12"/>
      <c r="H73" s="47">
        <f t="shared" si="1"/>
        <v>7011</v>
      </c>
    </row>
    <row r="74" spans="1:8" ht="15">
      <c r="A74" s="13"/>
      <c r="B74" s="13"/>
      <c r="C74" s="13">
        <v>4210</v>
      </c>
      <c r="D74" s="42" t="s">
        <v>58</v>
      </c>
      <c r="E74" s="46">
        <v>32947</v>
      </c>
      <c r="F74" s="52">
        <v>28476</v>
      </c>
      <c r="G74" s="31">
        <v>30000</v>
      </c>
      <c r="H74" s="47">
        <f t="shared" si="1"/>
        <v>58476</v>
      </c>
    </row>
    <row r="75" spans="1:8" ht="30" hidden="1">
      <c r="A75" s="13"/>
      <c r="B75" s="13"/>
      <c r="C75" s="13">
        <v>4240</v>
      </c>
      <c r="D75" s="14" t="s">
        <v>74</v>
      </c>
      <c r="E75" s="53">
        <v>7314</v>
      </c>
      <c r="F75" s="54">
        <v>7534</v>
      </c>
      <c r="G75" s="31"/>
      <c r="H75" s="47">
        <f t="shared" si="1"/>
        <v>7534</v>
      </c>
    </row>
    <row r="76" spans="1:8" ht="15" hidden="1">
      <c r="A76" s="13"/>
      <c r="B76" s="13"/>
      <c r="C76" s="13">
        <v>4260</v>
      </c>
      <c r="D76" s="42" t="s">
        <v>75</v>
      </c>
      <c r="E76" s="46">
        <v>75717</v>
      </c>
      <c r="F76" s="52">
        <v>77988</v>
      </c>
      <c r="G76" s="31"/>
      <c r="H76" s="47">
        <f t="shared" si="1"/>
        <v>77988</v>
      </c>
    </row>
    <row r="77" spans="1:8" ht="15">
      <c r="A77" s="13"/>
      <c r="B77" s="13"/>
      <c r="C77" s="13">
        <v>4270</v>
      </c>
      <c r="D77" s="42" t="s">
        <v>59</v>
      </c>
      <c r="E77" s="46">
        <v>105131</v>
      </c>
      <c r="F77" s="52">
        <v>690103</v>
      </c>
      <c r="G77" s="31">
        <v>-114570</v>
      </c>
      <c r="H77" s="47">
        <f t="shared" si="1"/>
        <v>575533</v>
      </c>
    </row>
    <row r="78" spans="1:8" ht="45">
      <c r="A78" s="13"/>
      <c r="B78" s="13"/>
      <c r="C78" s="13" t="s">
        <v>76</v>
      </c>
      <c r="D78" s="42" t="s">
        <v>77</v>
      </c>
      <c r="E78" s="46"/>
      <c r="F78" s="52">
        <v>0</v>
      </c>
      <c r="G78" s="55">
        <v>32000</v>
      </c>
      <c r="H78" s="47">
        <f t="shared" si="1"/>
        <v>32000</v>
      </c>
    </row>
    <row r="79" spans="1:8" ht="15">
      <c r="A79" s="13"/>
      <c r="B79" s="13" t="s">
        <v>78</v>
      </c>
      <c r="C79" s="13"/>
      <c r="D79" s="42" t="s">
        <v>79</v>
      </c>
      <c r="E79" s="47">
        <f>SUM(E81)</f>
        <v>266847</v>
      </c>
      <c r="F79" s="47">
        <f>SUM(F81)</f>
        <v>263375</v>
      </c>
      <c r="G79" s="35">
        <f>SUM(G80:G81)</f>
        <v>0</v>
      </c>
      <c r="H79" s="47">
        <f>SUM(F79+G79)</f>
        <v>263375</v>
      </c>
    </row>
    <row r="80" spans="1:8" ht="15">
      <c r="A80" s="13"/>
      <c r="B80" s="13"/>
      <c r="C80" s="13" t="s">
        <v>80</v>
      </c>
      <c r="D80" s="42" t="s">
        <v>58</v>
      </c>
      <c r="E80" s="47"/>
      <c r="F80" s="47">
        <v>0</v>
      </c>
      <c r="G80" s="31">
        <v>4800</v>
      </c>
      <c r="H80" s="47">
        <f>SUM(F80+G80)</f>
        <v>4800</v>
      </c>
    </row>
    <row r="81" spans="1:8" ht="15">
      <c r="A81" s="13"/>
      <c r="B81" s="13"/>
      <c r="C81" s="13">
        <v>4300</v>
      </c>
      <c r="D81" s="42" t="s">
        <v>60</v>
      </c>
      <c r="E81" s="46">
        <v>266847</v>
      </c>
      <c r="F81" s="46">
        <v>263375</v>
      </c>
      <c r="G81" s="31">
        <v>-4800</v>
      </c>
      <c r="H81" s="47">
        <f>SUM(F81+G81)</f>
        <v>258575</v>
      </c>
    </row>
    <row r="82" spans="1:8" ht="15">
      <c r="A82" s="13"/>
      <c r="B82" s="13" t="s">
        <v>81</v>
      </c>
      <c r="C82" s="13"/>
      <c r="D82" s="42" t="s">
        <v>35</v>
      </c>
      <c r="E82" s="47">
        <f>SUM(E85:E90)</f>
        <v>24022</v>
      </c>
      <c r="F82" s="47">
        <f>SUM(F85:F90)</f>
        <v>24600</v>
      </c>
      <c r="G82" s="31">
        <f>SUM(G83:G90)</f>
        <v>79700</v>
      </c>
      <c r="H82" s="47">
        <f>SUM(H83:H90)</f>
        <v>104300</v>
      </c>
    </row>
    <row r="83" spans="1:8" ht="30">
      <c r="A83" s="13"/>
      <c r="B83" s="13"/>
      <c r="C83" s="13">
        <v>3020</v>
      </c>
      <c r="D83" s="42" t="s">
        <v>66</v>
      </c>
      <c r="E83" s="47"/>
      <c r="F83" s="47">
        <v>0</v>
      </c>
      <c r="G83" s="12">
        <v>200</v>
      </c>
      <c r="H83" s="47">
        <f>SUM(F83:G83)</f>
        <v>200</v>
      </c>
    </row>
    <row r="84" spans="1:8" ht="30">
      <c r="A84" s="13"/>
      <c r="B84" s="13"/>
      <c r="C84" s="13" t="s">
        <v>82</v>
      </c>
      <c r="D84" s="14" t="s">
        <v>67</v>
      </c>
      <c r="E84" s="56"/>
      <c r="F84" s="56">
        <v>0</v>
      </c>
      <c r="G84" s="57">
        <v>62500</v>
      </c>
      <c r="H84" s="56">
        <f aca="true" t="shared" si="2" ref="H84:H90">SUM(F84:G84)</f>
        <v>62500</v>
      </c>
    </row>
    <row r="85" spans="1:8" ht="15">
      <c r="A85" s="13"/>
      <c r="B85" s="13"/>
      <c r="C85" s="13" t="s">
        <v>83</v>
      </c>
      <c r="D85" s="42" t="s">
        <v>69</v>
      </c>
      <c r="E85" s="47">
        <v>50</v>
      </c>
      <c r="F85" s="58">
        <v>50</v>
      </c>
      <c r="G85" s="31">
        <v>10770</v>
      </c>
      <c r="H85" s="47">
        <f t="shared" si="2"/>
        <v>10820</v>
      </c>
    </row>
    <row r="86" spans="1:8" ht="15">
      <c r="A86" s="13"/>
      <c r="B86" s="13"/>
      <c r="C86" s="13" t="s">
        <v>84</v>
      </c>
      <c r="D86" s="42" t="s">
        <v>70</v>
      </c>
      <c r="E86" s="47"/>
      <c r="F86" s="58">
        <v>0</v>
      </c>
      <c r="G86" s="31">
        <v>1540</v>
      </c>
      <c r="H86" s="47">
        <f t="shared" si="2"/>
        <v>1540</v>
      </c>
    </row>
    <row r="87" spans="1:8" ht="15">
      <c r="A87" s="13"/>
      <c r="B87" s="13"/>
      <c r="C87" s="13" t="s">
        <v>80</v>
      </c>
      <c r="D87" s="42" t="s">
        <v>58</v>
      </c>
      <c r="E87" s="47">
        <v>3000</v>
      </c>
      <c r="F87" s="58">
        <v>3000</v>
      </c>
      <c r="G87" s="31">
        <v>2000</v>
      </c>
      <c r="H87" s="47">
        <f t="shared" si="2"/>
        <v>5000</v>
      </c>
    </row>
    <row r="88" spans="1:8" ht="15">
      <c r="A88" s="12"/>
      <c r="B88" s="13"/>
      <c r="C88" s="13" t="s">
        <v>85</v>
      </c>
      <c r="D88" s="42" t="s">
        <v>60</v>
      </c>
      <c r="E88" s="47">
        <v>1550</v>
      </c>
      <c r="F88" s="58">
        <v>1550</v>
      </c>
      <c r="G88" s="31">
        <v>1000</v>
      </c>
      <c r="H88" s="47">
        <f t="shared" si="2"/>
        <v>2550</v>
      </c>
    </row>
    <row r="89" spans="1:8" ht="15">
      <c r="A89" s="13"/>
      <c r="B89" s="13"/>
      <c r="C89" s="13">
        <v>4410</v>
      </c>
      <c r="D89" s="42" t="s">
        <v>86</v>
      </c>
      <c r="E89" s="59"/>
      <c r="F89" s="59">
        <v>0</v>
      </c>
      <c r="G89" s="31">
        <v>250</v>
      </c>
      <c r="H89" s="47">
        <f t="shared" si="2"/>
        <v>250</v>
      </c>
    </row>
    <row r="90" spans="1:8" ht="30">
      <c r="A90" s="13"/>
      <c r="B90" s="13"/>
      <c r="C90" s="13" t="s">
        <v>87</v>
      </c>
      <c r="D90" s="14" t="s">
        <v>88</v>
      </c>
      <c r="E90" s="56">
        <v>19422</v>
      </c>
      <c r="F90" s="60">
        <v>20000</v>
      </c>
      <c r="G90" s="31">
        <v>1440</v>
      </c>
      <c r="H90" s="47">
        <f t="shared" si="2"/>
        <v>21440</v>
      </c>
    </row>
    <row r="91" spans="1:8" ht="14.25">
      <c r="A91" s="6" t="s">
        <v>89</v>
      </c>
      <c r="B91" s="6"/>
      <c r="C91" s="6"/>
      <c r="D91" s="43" t="s">
        <v>90</v>
      </c>
      <c r="E91" s="45" t="e">
        <f>SUM(E92+E99+E111+E113+#REF!+E116+E130+#REF!+E133)</f>
        <v>#REF!</v>
      </c>
      <c r="F91" s="45">
        <v>1204302</v>
      </c>
      <c r="G91" s="5">
        <v>0</v>
      </c>
      <c r="H91" s="45">
        <v>1204302</v>
      </c>
    </row>
    <row r="92" spans="1:8" ht="15">
      <c r="A92" s="13"/>
      <c r="B92" s="13" t="s">
        <v>91</v>
      </c>
      <c r="C92" s="13"/>
      <c r="D92" s="42" t="s">
        <v>92</v>
      </c>
      <c r="E92" s="47">
        <f>SUM(E93)</f>
        <v>135990</v>
      </c>
      <c r="F92" s="46">
        <v>140070</v>
      </c>
      <c r="G92" s="61">
        <v>-1400</v>
      </c>
      <c r="H92" s="46">
        <f>SUM(F92+G92)</f>
        <v>138670</v>
      </c>
    </row>
    <row r="93" spans="1:8" ht="15">
      <c r="A93" s="13"/>
      <c r="B93" s="13"/>
      <c r="C93" s="13" t="s">
        <v>93</v>
      </c>
      <c r="D93" s="42" t="s">
        <v>94</v>
      </c>
      <c r="E93" s="47">
        <v>135990</v>
      </c>
      <c r="F93" s="46">
        <v>139500</v>
      </c>
      <c r="G93" s="31">
        <v>-1400</v>
      </c>
      <c r="H93" s="47">
        <f>SUM(F93+G93)</f>
        <v>138100</v>
      </c>
    </row>
    <row r="94" spans="1:8" ht="14.25" customHeight="1">
      <c r="A94" s="13"/>
      <c r="B94" s="13" t="s">
        <v>95</v>
      </c>
      <c r="C94" s="13"/>
      <c r="D94" s="42" t="s">
        <v>35</v>
      </c>
      <c r="E94" s="46">
        <f>SUM(E95:E95)</f>
        <v>24273</v>
      </c>
      <c r="F94" s="46">
        <f>SUM(F95:F96)</f>
        <v>19168</v>
      </c>
      <c r="G94" s="31">
        <f>SUM(G96)</f>
        <v>1400</v>
      </c>
      <c r="H94" s="47">
        <f>SUM(F94+G94)</f>
        <v>20568</v>
      </c>
    </row>
    <row r="95" spans="1:8" ht="15" hidden="1">
      <c r="A95" s="13"/>
      <c r="B95" s="13"/>
      <c r="C95" s="13">
        <v>3110</v>
      </c>
      <c r="D95" s="42" t="s">
        <v>96</v>
      </c>
      <c r="E95" s="46">
        <v>24273</v>
      </c>
      <c r="F95" s="46">
        <v>19168</v>
      </c>
      <c r="G95" s="31"/>
      <c r="H95" s="47">
        <f>SUM(F95+G95)</f>
        <v>19168</v>
      </c>
    </row>
    <row r="96" spans="1:8" ht="15">
      <c r="A96" s="13"/>
      <c r="B96" s="13"/>
      <c r="C96" s="13">
        <v>4300</v>
      </c>
      <c r="D96" s="42" t="s">
        <v>60</v>
      </c>
      <c r="E96" s="46"/>
      <c r="F96" s="46">
        <v>0</v>
      </c>
      <c r="G96" s="31">
        <v>1400</v>
      </c>
      <c r="H96" s="47">
        <f>SUM(F96+G96)</f>
        <v>1400</v>
      </c>
    </row>
    <row r="97" spans="1:8" ht="28.5">
      <c r="A97" s="6">
        <v>854</v>
      </c>
      <c r="B97" s="6"/>
      <c r="C97" s="6"/>
      <c r="D97" s="43" t="s">
        <v>34</v>
      </c>
      <c r="E97" s="44">
        <f>SUM(E98+E121)</f>
        <v>0</v>
      </c>
      <c r="F97" s="44">
        <v>206595</v>
      </c>
      <c r="G97" s="30">
        <f>SUM(G98+G121+G123)</f>
        <v>154439</v>
      </c>
      <c r="H97" s="44">
        <v>361034</v>
      </c>
    </row>
    <row r="98" spans="1:8" ht="15">
      <c r="A98" s="13"/>
      <c r="B98" s="13" t="s">
        <v>97</v>
      </c>
      <c r="C98" s="13"/>
      <c r="D98" s="42" t="s">
        <v>35</v>
      </c>
      <c r="E98" s="46"/>
      <c r="F98" s="46">
        <v>0</v>
      </c>
      <c r="G98" s="31">
        <v>154439</v>
      </c>
      <c r="H98" s="46">
        <f>SUM(H99)</f>
        <v>154439</v>
      </c>
    </row>
    <row r="99" spans="1:8" ht="15">
      <c r="A99" s="13"/>
      <c r="B99" s="13"/>
      <c r="C99" s="13" t="s">
        <v>98</v>
      </c>
      <c r="D99" s="42" t="s">
        <v>99</v>
      </c>
      <c r="E99" s="46"/>
      <c r="F99" s="46">
        <v>0</v>
      </c>
      <c r="G99" s="31">
        <v>154439</v>
      </c>
      <c r="H99" s="46">
        <f>SUM(F99:G99)</f>
        <v>154439</v>
      </c>
    </row>
    <row r="100" spans="1:8" ht="14.25">
      <c r="A100" s="6">
        <v>926</v>
      </c>
      <c r="B100" s="28"/>
      <c r="C100" s="28"/>
      <c r="D100" s="43" t="s">
        <v>100</v>
      </c>
      <c r="E100" s="44">
        <f>SUM(E101+E103)</f>
        <v>473481</v>
      </c>
      <c r="F100" s="44">
        <v>3663842</v>
      </c>
      <c r="G100" s="62">
        <v>30000</v>
      </c>
      <c r="H100" s="44">
        <v>3693842</v>
      </c>
    </row>
    <row r="101" spans="1:8" ht="15">
      <c r="A101" s="28"/>
      <c r="B101" s="13" t="s">
        <v>101</v>
      </c>
      <c r="C101" s="63"/>
      <c r="D101" s="42" t="s">
        <v>102</v>
      </c>
      <c r="E101" s="46">
        <f>SUM(E102)</f>
        <v>428821</v>
      </c>
      <c r="F101" s="46">
        <f>SUM(F102)</f>
        <v>3618144</v>
      </c>
      <c r="G101" s="31">
        <v>30000</v>
      </c>
      <c r="H101" s="46">
        <f>SUM(H102)</f>
        <v>3648144</v>
      </c>
    </row>
    <row r="102" spans="1:8" ht="30">
      <c r="A102" s="28"/>
      <c r="B102" s="63"/>
      <c r="C102" s="13" t="s">
        <v>103</v>
      </c>
      <c r="D102" s="14" t="s">
        <v>48</v>
      </c>
      <c r="E102" s="53">
        <v>428821</v>
      </c>
      <c r="F102" s="53">
        <v>3618144</v>
      </c>
      <c r="G102" s="57">
        <v>30000</v>
      </c>
      <c r="H102" s="53">
        <f>SUM(F102+G102)</f>
        <v>3648144</v>
      </c>
    </row>
    <row r="103" spans="1:8" ht="15">
      <c r="A103" s="13"/>
      <c r="B103" s="13" t="s">
        <v>104</v>
      </c>
      <c r="C103" s="13"/>
      <c r="D103" s="42" t="s">
        <v>35</v>
      </c>
      <c r="E103" s="46">
        <f>SUM(E105:E108)</f>
        <v>44660</v>
      </c>
      <c r="F103" s="46">
        <f>SUM(F104:F108)</f>
        <v>45698</v>
      </c>
      <c r="G103" s="31">
        <f>SUM(G104:G108)</f>
        <v>0</v>
      </c>
      <c r="H103" s="46">
        <v>45698</v>
      </c>
    </row>
    <row r="104" spans="1:8" ht="90">
      <c r="A104" s="13"/>
      <c r="B104" s="13"/>
      <c r="C104" s="13" t="s">
        <v>105</v>
      </c>
      <c r="D104" s="14" t="s">
        <v>106</v>
      </c>
      <c r="E104" s="53">
        <v>0</v>
      </c>
      <c r="F104" s="48">
        <v>10000</v>
      </c>
      <c r="G104" s="34">
        <v>26000</v>
      </c>
      <c r="H104" s="48">
        <v>36000</v>
      </c>
    </row>
    <row r="105" spans="1:8" ht="15">
      <c r="A105" s="13"/>
      <c r="B105" s="13"/>
      <c r="C105" s="13">
        <v>4210</v>
      </c>
      <c r="D105" s="42" t="s">
        <v>58</v>
      </c>
      <c r="E105" s="46">
        <v>20400</v>
      </c>
      <c r="F105" s="46">
        <v>16012</v>
      </c>
      <c r="G105" s="31">
        <v>-13481</v>
      </c>
      <c r="H105" s="46">
        <f>SUM(F105+G105)</f>
        <v>2531</v>
      </c>
    </row>
    <row r="106" spans="1:8" ht="15">
      <c r="A106" s="13"/>
      <c r="B106" s="13"/>
      <c r="C106" s="13">
        <v>4260</v>
      </c>
      <c r="D106" s="42" t="s">
        <v>75</v>
      </c>
      <c r="E106" s="46">
        <v>8900</v>
      </c>
      <c r="F106" s="46">
        <f>SUM(E106*1.03)</f>
        <v>9167</v>
      </c>
      <c r="G106" s="31">
        <v>-3000</v>
      </c>
      <c r="H106" s="46">
        <v>6167</v>
      </c>
    </row>
    <row r="107" spans="1:8" ht="15">
      <c r="A107" s="13"/>
      <c r="B107" s="13"/>
      <c r="C107" s="13">
        <v>4300</v>
      </c>
      <c r="D107" s="42" t="s">
        <v>60</v>
      </c>
      <c r="E107" s="46">
        <v>13190</v>
      </c>
      <c r="F107" s="46">
        <v>8586</v>
      </c>
      <c r="G107" s="31">
        <v>-7586</v>
      </c>
      <c r="H107" s="46">
        <v>1000</v>
      </c>
    </row>
    <row r="108" spans="1:8" ht="15">
      <c r="A108" s="13"/>
      <c r="B108" s="13"/>
      <c r="C108" s="13">
        <v>4430</v>
      </c>
      <c r="D108" s="42" t="s">
        <v>107</v>
      </c>
      <c r="E108" s="46">
        <v>2170</v>
      </c>
      <c r="F108" s="46">
        <v>1933</v>
      </c>
      <c r="G108" s="31">
        <v>-1933</v>
      </c>
      <c r="H108" s="46">
        <v>0</v>
      </c>
    </row>
    <row r="109" spans="1:8" ht="15">
      <c r="A109" s="13"/>
      <c r="B109" s="13"/>
      <c r="C109" s="13"/>
      <c r="D109" s="43" t="s">
        <v>108</v>
      </c>
      <c r="E109" s="44" t="e">
        <f>SUM(#REF!+#REF!+#REF!+#REF!+#REF!+#REF!+#REF!+#REF!+#REF!+#REF!+#REF!+#REF!+#REF!+#REF!+E21+E49+E77+E85)</f>
        <v>#REF!</v>
      </c>
      <c r="F109" s="67">
        <v>15784661</v>
      </c>
      <c r="G109" s="67">
        <f>SUM(G47+G53+G64+G97+G100+G61)</f>
        <v>873789</v>
      </c>
      <c r="H109" s="67">
        <f>SUM(F109:G109)</f>
        <v>16658450</v>
      </c>
    </row>
    <row r="110" spans="1:8" ht="15">
      <c r="A110" s="64"/>
      <c r="B110" s="64"/>
      <c r="C110" s="64"/>
      <c r="D110" s="65"/>
      <c r="E110" s="66"/>
      <c r="F110" s="66"/>
      <c r="G110" s="66"/>
      <c r="H110" s="66"/>
    </row>
    <row r="111" spans="1:8" ht="15">
      <c r="A111" s="59"/>
      <c r="B111" s="59"/>
      <c r="C111" s="59"/>
      <c r="D111" s="59"/>
      <c r="E111" s="59"/>
      <c r="F111" s="59"/>
      <c r="G111" s="59"/>
      <c r="H111" s="59"/>
    </row>
    <row r="112" spans="1:7" ht="15.75">
      <c r="A112" s="59"/>
      <c r="B112" s="59"/>
      <c r="C112" s="59"/>
      <c r="D112" s="59"/>
      <c r="E112" s="59"/>
      <c r="F112" s="41" t="s">
        <v>39</v>
      </c>
      <c r="G112" s="41"/>
    </row>
    <row r="113" spans="1:7" ht="15.75">
      <c r="A113" s="59"/>
      <c r="B113" s="59"/>
      <c r="C113" s="59"/>
      <c r="D113" s="59"/>
      <c r="E113" s="59"/>
      <c r="F113" s="41"/>
      <c r="G113" s="41"/>
    </row>
    <row r="114" spans="1:7" ht="15.75">
      <c r="A114" s="59"/>
      <c r="B114" s="59"/>
      <c r="C114" s="59"/>
      <c r="D114" s="59"/>
      <c r="E114" s="59"/>
      <c r="F114" s="41"/>
      <c r="G114" s="41"/>
    </row>
    <row r="115" spans="1:7" ht="15.75">
      <c r="A115" s="59"/>
      <c r="B115" s="59"/>
      <c r="C115" s="59"/>
      <c r="D115" s="59"/>
      <c r="E115" s="59"/>
      <c r="F115" s="41" t="s">
        <v>109</v>
      </c>
      <c r="G115" s="41"/>
    </row>
    <row r="116" spans="1:8" ht="15">
      <c r="A116" s="59"/>
      <c r="B116" s="59"/>
      <c r="C116" s="59"/>
      <c r="D116" s="59"/>
      <c r="E116" s="59"/>
      <c r="F116" s="59"/>
      <c r="G116" s="59"/>
      <c r="H116" s="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Kleszczewo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Nowak</dc:creator>
  <cp:keywords/>
  <dc:description/>
  <cp:lastModifiedBy>UG Kleszczewo</cp:lastModifiedBy>
  <cp:lastPrinted>2005-03-01T08:46:37Z</cp:lastPrinted>
  <dcterms:created xsi:type="dcterms:W3CDTF">2005-03-01T08:43:35Z</dcterms:created>
  <dcterms:modified xsi:type="dcterms:W3CDTF">2005-03-01T09:49:32Z</dcterms:modified>
  <cp:category/>
  <cp:version/>
  <cp:contentType/>
  <cp:contentStatus/>
</cp:coreProperties>
</file>