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hody i wydatki" sheetId="1" r:id="rId1"/>
    <sheet name="zadania zlecone" sheetId="2" r:id="rId2"/>
  </sheets>
  <definedNames/>
  <calcPr fullCalcOnLoad="1"/>
</workbook>
</file>

<file path=xl/sharedStrings.xml><?xml version="1.0" encoding="utf-8"?>
<sst xmlns="http://schemas.openxmlformats.org/spreadsheetml/2006/main" count="1825" uniqueCount="808">
  <si>
    <t>Dział</t>
  </si>
  <si>
    <t>Treść</t>
  </si>
  <si>
    <t>010</t>
  </si>
  <si>
    <t>Rolnictwo i łowiectwo</t>
  </si>
  <si>
    <t>284 487,35</t>
  </si>
  <si>
    <t>01095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</si>
  <si>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</si>
  <si>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</si>
  <si>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</si>
  <si>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300,00</t>
  </si>
  <si>
    <t>2010</t>
  </si>
  <si>
    <t>Dotacje celowe otrzymane z budżetu państwa na realizację zadań bieżących z zakresu administracji rządowej oraz innych zadań zleconych gminie (związkom gmin) ustawami</t>
  </si>
  <si>
    <t>284 187,35</t>
  </si>
  <si>
    <t>600</t>
  </si>
  <si>
    <t>Transport i łączność</t>
  </si>
  <si>
    <t>2 587,00</t>
  </si>
  <si>
    <t>60016</t>
  </si>
  <si>
    <t>Drogi publiczne gminne</t>
  </si>
  <si>
    <t>0960</t>
  </si>
  <si>
    <t>Otrzymane spadki, zapisy i darowizny w postaci pieniężnej</t>
  </si>
  <si>
    <t>630</t>
  </si>
  <si>
    <t>Turystyka</t>
  </si>
  <si>
    <t>24 693,00</t>
  </si>
  <si>
    <t>63095</t>
  </si>
  <si>
    <t>6298</t>
  </si>
  <si>
    <t>Środki na dofinansowanie własnych inwestycji gmin (związków gmin), powiatów (związków powiatów), samorządów województw, pozyskane z innych źródeł</t>
  </si>
  <si>
    <t>700</t>
  </si>
  <si>
    <t>Gospodarka mieszkaniowa</t>
  </si>
  <si>
    <t>2 380 083,00</t>
  </si>
  <si>
    <t>70005</t>
  </si>
  <si>
    <t>Gospodarka gruntami i nieruchomościami</t>
  </si>
  <si>
    <t>0470</t>
  </si>
  <si>
    <t>Wpływy z opłat za trwały zarząd, użytkowanie, służebność i użytkowanie wieczyste nieruchomości</t>
  </si>
  <si>
    <t>23 760,00</t>
  </si>
  <si>
    <t>185 700,00</t>
  </si>
  <si>
    <t>0760</t>
  </si>
  <si>
    <t>Wpływy z tytułu przekształcenia prawa użytkowania wieczystego przysługującego osobom fizycznym w prawo własności</t>
  </si>
  <si>
    <t>7 446,00</t>
  </si>
  <si>
    <t>0770</t>
  </si>
  <si>
    <t>Wpłaty z tytułu odpłatnego nabycia prawa własności oraz prawa użytkowania wieczystego nieruchomości</t>
  </si>
  <si>
    <t>2 162 000,00</t>
  </si>
  <si>
    <t>0920</t>
  </si>
  <si>
    <t>Pozostałe odsetki</t>
  </si>
  <si>
    <t>1 177,00</t>
  </si>
  <si>
    <t>750</t>
  </si>
  <si>
    <t>Administracja publiczna</t>
  </si>
  <si>
    <t>46 288,00</t>
  </si>
  <si>
    <t>75011</t>
  </si>
  <si>
    <t>Urzędy wojewódzkie</t>
  </si>
  <si>
    <t>45 938,00</t>
  </si>
  <si>
    <t>75023</t>
  </si>
  <si>
    <t>Urzędy gmin (miast i miast na prawach powiatu)</t>
  </si>
  <si>
    <t>350,00</t>
  </si>
  <si>
    <t>0830</t>
  </si>
  <si>
    <t>Wpływy z usług</t>
  </si>
  <si>
    <t>751</t>
  </si>
  <si>
    <t>Urzędy naczelnych organów władzy państwowej, kontroli i ochrony prawa oraz sądownictwa</t>
  </si>
  <si>
    <t>8 974,00</t>
  </si>
  <si>
    <t>75101</t>
  </si>
  <si>
    <t>Urzędy naczelnych organów władzy państwowej, kontroli i ochrony prawa</t>
  </si>
  <si>
    <t>1 051,00</t>
  </si>
  <si>
    <t>75113</t>
  </si>
  <si>
    <t>Wybory do Parlamentu Europejskiego</t>
  </si>
  <si>
    <t>7 923,00</t>
  </si>
  <si>
    <t>756</t>
  </si>
  <si>
    <t>Dochody od osób prawnych, od osób fizycznych i od innych jednostek nieposiadających osobowości prawnej oraz wydatki związane z ich poborem</t>
  </si>
  <si>
    <t>11 057 748,00</t>
  </si>
  <si>
    <t>75601</t>
  </si>
  <si>
    <t>Wpływy z podatku dochodowego od osób fizycznych</t>
  </si>
  <si>
    <t>5 000,00</t>
  </si>
  <si>
    <t>0350</t>
  </si>
  <si>
    <t>Podatek od działalności gospodarczej osób fizycznych, opłacany w formie karty podatkowej</t>
  </si>
  <si>
    <t>75615</t>
  </si>
  <si>
    <t>Wpływy z podatku rolnego, podatku leśnego, podatku od czynności cywilnoprawnych, podatków i opłat lokalnych od osób prawnych i innych jednostek organizacyjnych</t>
  </si>
  <si>
    <t>2 428 205,00</t>
  </si>
  <si>
    <t>0310</t>
  </si>
  <si>
    <t>Podatek od nieruchomości</t>
  </si>
  <si>
    <t>1 984 000,00</t>
  </si>
  <si>
    <t>0320</t>
  </si>
  <si>
    <t>Podatek rolny</t>
  </si>
  <si>
    <t>264 000,00</t>
  </si>
  <si>
    <t>0330</t>
  </si>
  <si>
    <t>Podatek leśny</t>
  </si>
  <si>
    <t>2 605,00</t>
  </si>
  <si>
    <t>0340</t>
  </si>
  <si>
    <t>Podatek od środków transportowych</t>
  </si>
  <si>
    <t>116 000,00</t>
  </si>
  <si>
    <t>0500</t>
  </si>
  <si>
    <t>Podatek od czynności cywilnoprawnych</t>
  </si>
  <si>
    <t>60 000,00</t>
  </si>
  <si>
    <t>0910</t>
  </si>
  <si>
    <t>Odsetki od nieterminowych wpłat z tytułu podatków i opłat</t>
  </si>
  <si>
    <t>1 600,00</t>
  </si>
  <si>
    <t>75616</t>
  </si>
  <si>
    <t>Wpływy z podatku rolnego, podatku leśnego, podatku od spadków i darowizn, podatku od czynności cywilno-prawnych oraz podatków i opłat lokalnych od osób fizycznych</t>
  </si>
  <si>
    <t>2 009 214,00</t>
  </si>
  <si>
    <t>908 000,00</t>
  </si>
  <si>
    <t>736 000,00</t>
  </si>
  <si>
    <t>214,00</t>
  </si>
  <si>
    <t>170 000,00</t>
  </si>
  <si>
    <t>0360</t>
  </si>
  <si>
    <t>Podatek od spadków i darowizn</t>
  </si>
  <si>
    <t>10 000,00</t>
  </si>
  <si>
    <t>0430</t>
  </si>
  <si>
    <t>Wpływy z opłaty targowej</t>
  </si>
  <si>
    <t>4 000,00</t>
  </si>
  <si>
    <t>0690</t>
  </si>
  <si>
    <t>Wpływy z różnych opłat</t>
  </si>
  <si>
    <t>7 000,00</t>
  </si>
  <si>
    <t>75618</t>
  </si>
  <si>
    <t>Wpływy z innych opłat stanowiących dochody jednostek samorządu terytorialnego na podstawie ustaw</t>
  </si>
  <si>
    <t>239 300,00</t>
  </si>
  <si>
    <t>0410</t>
  </si>
  <si>
    <t>Wpływy z opłaty skarbowej</t>
  </si>
  <si>
    <t>19 000,00</t>
  </si>
  <si>
    <t>0480</t>
  </si>
  <si>
    <t>Wpływy z opłat za zezwolenia na sprzedaż alkoholu</t>
  </si>
  <si>
    <t>90 000,00</t>
  </si>
  <si>
    <t>0490</t>
  </si>
  <si>
    <t>Wpływy z innych lokalnych opłat pobieranych przez jednostki samorządu terytorialnego na podstawie odrębnych ustaw</t>
  </si>
  <si>
    <t>130 000,00</t>
  </si>
  <si>
    <t>75621</t>
  </si>
  <si>
    <t>Udziały gmin w podatkach stanowiących dochód budżetu państwa</t>
  </si>
  <si>
    <t>6 376 029,00</t>
  </si>
  <si>
    <t>0010</t>
  </si>
  <si>
    <t>Podatek dochodowy od osób fizycznych</t>
  </si>
  <si>
    <t>6 266 029,00</t>
  </si>
  <si>
    <t>0020</t>
  </si>
  <si>
    <t>Podatek dochodowy od osób prawnych</t>
  </si>
  <si>
    <t>110 000,00</t>
  </si>
  <si>
    <t>758</t>
  </si>
  <si>
    <t>Różne rozliczenia</t>
  </si>
  <si>
    <t>8 309 723,00</t>
  </si>
  <si>
    <t>75801</t>
  </si>
  <si>
    <t>Część oświatowa subwencji ogólnej dla jednostek samorządu terytorialnego</t>
  </si>
  <si>
    <t>7 809 585,00</t>
  </si>
  <si>
    <t>2920</t>
  </si>
  <si>
    <t>Subwencje ogólne z budżetu państwa</t>
  </si>
  <si>
    <t>75807</t>
  </si>
  <si>
    <t>Część wyrównawcza subwencji ogólnej dla gmin</t>
  </si>
  <si>
    <t>425 732,00</t>
  </si>
  <si>
    <t>75814</t>
  </si>
  <si>
    <t>Różne rozliczenia finansowe</t>
  </si>
  <si>
    <t>74 406,00</t>
  </si>
  <si>
    <t>14 400,00</t>
  </si>
  <si>
    <t>20 000,00</t>
  </si>
  <si>
    <t>2030</t>
  </si>
  <si>
    <t>Dotacje celowe otrzymane z budżetu państwa na realizację własnych zadań bieżących gmin (związków gmin)</t>
  </si>
  <si>
    <t>23 400,00</t>
  </si>
  <si>
    <t>2400</t>
  </si>
  <si>
    <t>Wpływy do budżetu pozostałości środków finansowych gromadzonych na wydzielonym rachunku jednostki budżetowej</t>
  </si>
  <si>
    <t>206,00</t>
  </si>
  <si>
    <t>6330</t>
  </si>
  <si>
    <t>Dotacje celowe otrzymane z budżetu państwa na realizację inwestycji i zakupów inwestycyjnych własnych gmin (związków gmin)</t>
  </si>
  <si>
    <t>16 400,00</t>
  </si>
  <si>
    <t>801</t>
  </si>
  <si>
    <t>Oświata i wychowanie</t>
  </si>
  <si>
    <t>850 485,00</t>
  </si>
  <si>
    <t>80101</t>
  </si>
  <si>
    <t>Szkoły podstawowe</t>
  </si>
  <si>
    <t>11 261,00</t>
  </si>
  <si>
    <t>8 948,00</t>
  </si>
  <si>
    <t>0970</t>
  </si>
  <si>
    <t>Wpływy z różnych dochodów</t>
  </si>
  <si>
    <t>2 313,00</t>
  </si>
  <si>
    <t>80103</t>
  </si>
  <si>
    <t>Oddziały przedszkolne w szkołach podstawowych</t>
  </si>
  <si>
    <t>48 841,00</t>
  </si>
  <si>
    <t>39 863,00</t>
  </si>
  <si>
    <t>2310</t>
  </si>
  <si>
    <t>Dotacje celowe otrzymane z gminy na zadania bieżące realizowane na podstawie porozumień (umów) między jednostkami samorządu terytorialnego</t>
  </si>
  <si>
    <t>8 978,00</t>
  </si>
  <si>
    <t>80104</t>
  </si>
  <si>
    <t xml:space="preserve">Przedszkola </t>
  </si>
  <si>
    <t>790 133,00</t>
  </si>
  <si>
    <t>426,00</t>
  </si>
  <si>
    <t>114 000,00</t>
  </si>
  <si>
    <t>730,00</t>
  </si>
  <si>
    <t>204,00</t>
  </si>
  <si>
    <t>496 476,00</t>
  </si>
  <si>
    <t>178 297,00</t>
  </si>
  <si>
    <t>80110</t>
  </si>
  <si>
    <t>Gimnazja</t>
  </si>
  <si>
    <t>250,00</t>
  </si>
  <si>
    <t>851</t>
  </si>
  <si>
    <t>Ochrona zdrowia</t>
  </si>
  <si>
    <t>807,00</t>
  </si>
  <si>
    <t>85195</t>
  </si>
  <si>
    <t>852</t>
  </si>
  <si>
    <t>Pomoc społeczna</t>
  </si>
  <si>
    <t>1 263 321,00</t>
  </si>
  <si>
    <t>85206</t>
  </si>
  <si>
    <t>Wspieranie rodziny</t>
  </si>
  <si>
    <t>27 039,00</t>
  </si>
  <si>
    <t>85212</t>
  </si>
  <si>
    <t>Świadczenia rodzinne, świadczenia z funduszu alimentacyjneego oraz składki na ubezpieczenia emerytalne i rentowe z ubezpieczenia społecznego</t>
  </si>
  <si>
    <t>1 008 457,00</t>
  </si>
  <si>
    <t>999 834,00</t>
  </si>
  <si>
    <t>2360</t>
  </si>
  <si>
    <t>Dochody jednostek samorządu terytorialnego związane z realizacją zadań z zakresu administracji rządowej oraz innych zadań zleconych ustawami</t>
  </si>
  <si>
    <t>8 623,00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</si>
  <si>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</si>
  <si>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</si>
  <si>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6 311,00</t>
  </si>
  <si>
    <t>4 651,00</t>
  </si>
  <si>
    <t>1 660,00</t>
  </si>
  <si>
    <t>85214</t>
  </si>
  <si>
    <t>Zasiłki i pomoc w naturze oraz składki na ubezpieczenia emerytalne i rentowe</t>
  </si>
  <si>
    <t>113 340,00</t>
  </si>
  <si>
    <t>85215</t>
  </si>
  <si>
    <t>Dodatki mieszkaniowe</t>
  </si>
  <si>
    <t>357,00</t>
  </si>
  <si>
    <t>85216</t>
  </si>
  <si>
    <t>Zasiłki stałe</t>
  </si>
  <si>
    <t>19 800,00</t>
  </si>
  <si>
    <t>85219</t>
  </si>
  <si>
    <t>Ośrodki pomocy społecznej</t>
  </si>
  <si>
    <t>33 701,00</t>
  </si>
  <si>
    <t>2 500,00</t>
  </si>
  <si>
    <t>85,00</t>
  </si>
  <si>
    <t>31 116,00</t>
  </si>
  <si>
    <t>85295</t>
  </si>
  <si>
    <t>54 316,00</t>
  </si>
  <si>
    <t>500,00</t>
  </si>
  <si>
    <t>854</t>
  </si>
  <si>
    <t>Edukacyjna opieka wychowawcza</t>
  </si>
  <si>
    <t>30 655,00</t>
  </si>
  <si>
    <t>85415</t>
  </si>
  <si>
    <t>Pomoc materialna dla uczniów</t>
  </si>
  <si>
    <t>900</t>
  </si>
  <si>
    <t>Gospodarka komunalna i ochrona środowiska</t>
  </si>
  <si>
    <t>52 250,00</t>
  </si>
  <si>
    <t>90019</t>
  </si>
  <si>
    <t>Wpływy i wydatki związane z gromadzeniem środków z opłat i kar za korzystanie ze środowiska</t>
  </si>
  <si>
    <t>15 000,00</t>
  </si>
  <si>
    <t>90020</t>
  </si>
  <si>
    <t>Wpływy i wydatki związane z gromadzeniem środków z opłat produktowych</t>
  </si>
  <si>
    <t>0400</t>
  </si>
  <si>
    <t>Wpływy z opłaty produktowej</t>
  </si>
  <si>
    <t>90095</t>
  </si>
  <si>
    <t>37 000,00</t>
  </si>
  <si>
    <t>926</t>
  </si>
  <si>
    <t>Kultura fizyczna</t>
  </si>
  <si>
    <t>92695</t>
  </si>
  <si>
    <t>Razem:</t>
  </si>
  <si>
    <t>24 332 101,35</t>
  </si>
  <si>
    <t>1 865 987,35</t>
  </si>
  <si>
    <t>01009</t>
  </si>
  <si>
    <t>Spółki wodne</t>
  </si>
  <si>
    <t>2 000,00</t>
  </si>
  <si>
    <t>4430</t>
  </si>
  <si>
    <t>Różne opłaty i składki</t>
  </si>
  <si>
    <t>01010</t>
  </si>
  <si>
    <t>Infrastruktura wodociągowa i sanitacyjna wsi</t>
  </si>
  <si>
    <t>1 559 760,00</t>
  </si>
  <si>
    <t>6050</t>
  </si>
  <si>
    <t>Wydatki inwestycyjne jednostek budżetowych</t>
  </si>
  <si>
    <t>01030</t>
  </si>
  <si>
    <t>Izby rolnicze</t>
  </si>
  <si>
    <t>20 040,00</t>
  </si>
  <si>
    <t>2850</t>
  </si>
  <si>
    <t>Wpłaty gmin na rzecz izb rolniczych w wysokości 2% uzyskanych wpływów z podatku rolnego</t>
  </si>
  <si>
    <t>4010</t>
  </si>
  <si>
    <t>Wynagrodzenia osobowe pracowników</t>
  </si>
  <si>
    <t>3 701,00</t>
  </si>
  <si>
    <t>4110</t>
  </si>
  <si>
    <t>Składki na ubezpieczenia społeczne</t>
  </si>
  <si>
    <t>632,63</t>
  </si>
  <si>
    <t>4120</t>
  </si>
  <si>
    <t>Składki na Fundusz Pracy</t>
  </si>
  <si>
    <t>90,67</t>
  </si>
  <si>
    <t>4210</t>
  </si>
  <si>
    <t>Zakup materiałów i wyposażenia</t>
  </si>
  <si>
    <t>51,00</t>
  </si>
  <si>
    <t>4300</t>
  </si>
  <si>
    <t>Zakup usług pozostałych</t>
  </si>
  <si>
    <t>1 097,00</t>
  </si>
  <si>
    <t>278 615,05</t>
  </si>
  <si>
    <t>1 547 772,00</t>
  </si>
  <si>
    <t>60004</t>
  </si>
  <si>
    <t>Lokalny transport zbiorowy</t>
  </si>
  <si>
    <t>64 000,00</t>
  </si>
  <si>
    <t>Dotacje celowe przekazane gminie na zadania bieżące realizowane na podstawie porozumień (umów) między jednostkami samorządu terytorialnego</t>
  </si>
  <si>
    <t>60013</t>
  </si>
  <si>
    <t>Drogi publiczne wojewódzkie</t>
  </si>
  <si>
    <t>60014</t>
  </si>
  <si>
    <t>Drogi publiczne powiatowe</t>
  </si>
  <si>
    <t>548 000,00</t>
  </si>
  <si>
    <t>18 000,00</t>
  </si>
  <si>
    <t>530 000,00</t>
  </si>
  <si>
    <t>931 612,00</t>
  </si>
  <si>
    <t>50 000,00</t>
  </si>
  <si>
    <t>4270</t>
  </si>
  <si>
    <t>Zakup usług remontowych</t>
  </si>
  <si>
    <t>335 935,00</t>
  </si>
  <si>
    <t>210 000,00</t>
  </si>
  <si>
    <t>335 677,00</t>
  </si>
  <si>
    <t>60017</t>
  </si>
  <si>
    <t>Drogi wewnetrzne</t>
  </si>
  <si>
    <t>160,00</t>
  </si>
  <si>
    <t>10 200,00</t>
  </si>
  <si>
    <t>5 700,00</t>
  </si>
  <si>
    <t>4 500,00</t>
  </si>
  <si>
    <t>836 200,00</t>
  </si>
  <si>
    <t>70004</t>
  </si>
  <si>
    <t>Różne jednostki obsługi gospodarki mieszkaniowej</t>
  </si>
  <si>
    <t>290 200,00</t>
  </si>
  <si>
    <t>150,00</t>
  </si>
  <si>
    <t>12 990,00</t>
  </si>
  <si>
    <t>1 400,00</t>
  </si>
  <si>
    <t>4480</t>
  </si>
  <si>
    <t>254 000,00</t>
  </si>
  <si>
    <t>4580</t>
  </si>
  <si>
    <t>4600</t>
  </si>
  <si>
    <t>Kary i odszkodowania wypłacane na rzecz osób prawnych i innych jednostek organizacyjnych</t>
  </si>
  <si>
    <t>16 000,00</t>
  </si>
  <si>
    <t>4610</t>
  </si>
  <si>
    <t>Koszty postępowania sądowego i prokuratorskiego</t>
  </si>
  <si>
    <t>546 000,00</t>
  </si>
  <si>
    <t>12 000,00</t>
  </si>
  <si>
    <t>6060</t>
  </si>
  <si>
    <t>Wydatki na zakupy inwestycyjne jednostek budżetowych</t>
  </si>
  <si>
    <t>534 000,00</t>
  </si>
  <si>
    <t>710</t>
  </si>
  <si>
    <t>Działalność usługowa</t>
  </si>
  <si>
    <t>115 760,00</t>
  </si>
  <si>
    <t>71004</t>
  </si>
  <si>
    <t>Plany zagospodarowania przestrzennego</t>
  </si>
  <si>
    <t>51 760,00</t>
  </si>
  <si>
    <t>260,00</t>
  </si>
  <si>
    <t>4170</t>
  </si>
  <si>
    <t>Wynagrodzenia bezosobowe</t>
  </si>
  <si>
    <t>1 500,00</t>
  </si>
  <si>
    <t>71014</t>
  </si>
  <si>
    <t>Opracowania geodezyjne i kartograficzne</t>
  </si>
  <si>
    <t>71095</t>
  </si>
  <si>
    <t>44 000,00</t>
  </si>
  <si>
    <t>34 000,00</t>
  </si>
  <si>
    <t>2 151 866,00</t>
  </si>
  <si>
    <t>25 990,00</t>
  </si>
  <si>
    <t>4 401,00</t>
  </si>
  <si>
    <t>636,00</t>
  </si>
  <si>
    <t>700,00</t>
  </si>
  <si>
    <t>12 911,00</t>
  </si>
  <si>
    <t>4410</t>
  </si>
  <si>
    <t>Podróże służbowe krajowe</t>
  </si>
  <si>
    <t>1 300,00</t>
  </si>
  <si>
    <t>75022</t>
  </si>
  <si>
    <t>Rady gmin (miast i miast na prawach powiatu)</t>
  </si>
  <si>
    <t>94 000,00</t>
  </si>
  <si>
    <t>3030</t>
  </si>
  <si>
    <t xml:space="preserve">Różne wydatki na rzecz osób fizycznych </t>
  </si>
  <si>
    <t>86 000,00</t>
  </si>
  <si>
    <t>3 500,00</t>
  </si>
  <si>
    <t>1 779 380,00</t>
  </si>
  <si>
    <t>3020</t>
  </si>
  <si>
    <t>Wydatki osobowe niezaliczone do wynagrodzeń</t>
  </si>
  <si>
    <t>1 200,00</t>
  </si>
  <si>
    <t>993 780,00</t>
  </si>
  <si>
    <t>4040</t>
  </si>
  <si>
    <t>Dodatkowe wynagrodzenie roczne</t>
  </si>
  <si>
    <t>84 800,00</t>
  </si>
  <si>
    <t>184 600,00</t>
  </si>
  <si>
    <t>21 800,00</t>
  </si>
  <si>
    <t>4 700,00</t>
  </si>
  <si>
    <t>53 500,00</t>
  </si>
  <si>
    <t>4260</t>
  </si>
  <si>
    <t>Zakup energii</t>
  </si>
  <si>
    <t>39 000,00</t>
  </si>
  <si>
    <t>4280</t>
  </si>
  <si>
    <t>Zakup usług zdrowotnych</t>
  </si>
  <si>
    <t>263 300,00</t>
  </si>
  <si>
    <t>4350</t>
  </si>
  <si>
    <t>Zakup usług dostępu do sieci Internet</t>
  </si>
  <si>
    <t>15 920,00</t>
  </si>
  <si>
    <t>4360</t>
  </si>
  <si>
    <t>Opłaty z tytułu zakupu usług telekomunikacyjnych świadczonych w ruchomej publicznej sieci telefonicznej</t>
  </si>
  <si>
    <t>4 900,00</t>
  </si>
  <si>
    <t>4370</t>
  </si>
  <si>
    <t>Opłata z tytułu zakupu usług telekomunikacyjnych świadczonych w stacjonarnej publicznej sieci telefonicznej.</t>
  </si>
  <si>
    <t>7 700,00</t>
  </si>
  <si>
    <t>8 500,00</t>
  </si>
  <si>
    <t>4420</t>
  </si>
  <si>
    <t>Podróże służbowe zagraniczne</t>
  </si>
  <si>
    <t>1 650,00</t>
  </si>
  <si>
    <t>4440</t>
  </si>
  <si>
    <t>Odpisy na zakładowy fundusz świadczeń socjalnych</t>
  </si>
  <si>
    <t>22 000,00</t>
  </si>
  <si>
    <t>4 800,00</t>
  </si>
  <si>
    <t>4700</t>
  </si>
  <si>
    <t xml:space="preserve">Szkolenia pracowników niebędących członkami korpusu służby cywilnej </t>
  </si>
  <si>
    <t>4 300,00</t>
  </si>
  <si>
    <t>56 430,00</t>
  </si>
  <si>
    <t>75075</t>
  </si>
  <si>
    <t>Promocja jednostek samorządu terytorialnego</t>
  </si>
  <si>
    <t>90 948,00</t>
  </si>
  <si>
    <t>12 648,00</t>
  </si>
  <si>
    <t>78 300,00</t>
  </si>
  <si>
    <t>75095</t>
  </si>
  <si>
    <t>141 600,00</t>
  </si>
  <si>
    <t>23 500,00</t>
  </si>
  <si>
    <t>4100</t>
  </si>
  <si>
    <t>Wynagrodzenia agencyjno-prowizyjne</t>
  </si>
  <si>
    <t>22 200,00</t>
  </si>
  <si>
    <t>6 650,00</t>
  </si>
  <si>
    <t>8 000,00</t>
  </si>
  <si>
    <t>40 000,00</t>
  </si>
  <si>
    <t>6057</t>
  </si>
  <si>
    <t>20 910,00</t>
  </si>
  <si>
    <t>6059</t>
  </si>
  <si>
    <t>9 840,00</t>
  </si>
  <si>
    <t>10 974,00</t>
  </si>
  <si>
    <t>880,00</t>
  </si>
  <si>
    <t>21,00</t>
  </si>
  <si>
    <t>9 923,00</t>
  </si>
  <si>
    <t>3 675,00</t>
  </si>
  <si>
    <t>283,51</t>
  </si>
  <si>
    <t>30,17</t>
  </si>
  <si>
    <t>1 658,00</t>
  </si>
  <si>
    <t>1 494,46</t>
  </si>
  <si>
    <t>2 533,70</t>
  </si>
  <si>
    <t>248,16</t>
  </si>
  <si>
    <t>754</t>
  </si>
  <si>
    <t>Bezpieczeństwo publiczne i ochrona przeciwpożarowa</t>
  </si>
  <si>
    <t>299 311,00</t>
  </si>
  <si>
    <t>75412</t>
  </si>
  <si>
    <t>Ochotnicze straże pożarne</t>
  </si>
  <si>
    <t>235 211,00</t>
  </si>
  <si>
    <t>39 200,00</t>
  </si>
  <si>
    <t>40 781,00</t>
  </si>
  <si>
    <t>31 600,00</t>
  </si>
  <si>
    <t>1 130,00</t>
  </si>
  <si>
    <t>27 000,00</t>
  </si>
  <si>
    <t>11 500,00</t>
  </si>
  <si>
    <t>75421</t>
  </si>
  <si>
    <t>Zarządzanie kryzysowe</t>
  </si>
  <si>
    <t>64 100,00</t>
  </si>
  <si>
    <t>3 000,00</t>
  </si>
  <si>
    <t>600,00</t>
  </si>
  <si>
    <t>4810</t>
  </si>
  <si>
    <t>Rezerwy</t>
  </si>
  <si>
    <t>757</t>
  </si>
  <si>
    <t>Obsługa długu publicznego</t>
  </si>
  <si>
    <t>310 000,00</t>
  </si>
  <si>
    <t>75702</t>
  </si>
  <si>
    <t>Obsługa papierów wartościowych, kredytów i pożyczek jednostek samorządu terytorialnego</t>
  </si>
  <si>
    <t>8010</t>
  </si>
  <si>
    <t>Rozliczenia z bankami związane z obsługą długu publicznego</t>
  </si>
  <si>
    <t>8110</t>
  </si>
  <si>
    <t>Odsetki od samorządowych papierów wartościowych lub zaciągniętych przez jednostkę samorządu terytorialnego kredytów i pożyczek</t>
  </si>
  <si>
    <t>300 000,00</t>
  </si>
  <si>
    <t>75818</t>
  </si>
  <si>
    <t>Rezerwy ogólne i celowe</t>
  </si>
  <si>
    <t>11 047 827,00</t>
  </si>
  <si>
    <t>4 317 781,00</t>
  </si>
  <si>
    <t>2590</t>
  </si>
  <si>
    <t>Dotacja podmiotowa z budżetu dla publicznej jednostki systemu oświaty prowadzonej przez osobę prawną inną niż jednostka samorządu terytorialnego lub przez osobę fizyczną</t>
  </si>
  <si>
    <t>699 717,00</t>
  </si>
  <si>
    <t>190 121,00</t>
  </si>
  <si>
    <t>2 216 905,00</t>
  </si>
  <si>
    <t>184 695,00</t>
  </si>
  <si>
    <t>425 138,00</t>
  </si>
  <si>
    <t>60 131,00</t>
  </si>
  <si>
    <t>4140</t>
  </si>
  <si>
    <t>Wpłaty na Państwowy Fundusz Rehabilitacji Osób Niepełnosprawnych</t>
  </si>
  <si>
    <t>7 026,00</t>
  </si>
  <si>
    <t>4 256,00</t>
  </si>
  <si>
    <t>106 495,00</t>
  </si>
  <si>
    <t>4240</t>
  </si>
  <si>
    <t>Zakup pomocy naukowych, dydaktycznych i książek</t>
  </si>
  <si>
    <t>10 167,00</t>
  </si>
  <si>
    <t>117 270,00</t>
  </si>
  <si>
    <t>67 772,00</t>
  </si>
  <si>
    <t>4 314,00</t>
  </si>
  <si>
    <t>62 742,00</t>
  </si>
  <si>
    <t>5 877,00</t>
  </si>
  <si>
    <t>1 799,00</t>
  </si>
  <si>
    <t>2 648,00</t>
  </si>
  <si>
    <t>4 372,00</t>
  </si>
  <si>
    <t>11 154,00</t>
  </si>
  <si>
    <t>134 089,00</t>
  </si>
  <si>
    <t>1 093,00</t>
  </si>
  <si>
    <t>221 449,00</t>
  </si>
  <si>
    <t>3 177,00</t>
  </si>
  <si>
    <t>218 272,00</t>
  </si>
  <si>
    <t>3 151 662,00</t>
  </si>
  <si>
    <t>264 600,00</t>
  </si>
  <si>
    <t>2540</t>
  </si>
  <si>
    <t>Dotacja podmiotowa z budżetu dla niepublicznej jednostki systemu oświaty</t>
  </si>
  <si>
    <t>1 418 401,00</t>
  </si>
  <si>
    <t>72 441,00</t>
  </si>
  <si>
    <t>905 424,00</t>
  </si>
  <si>
    <t>63 398,00</t>
  </si>
  <si>
    <t>178 692,00</t>
  </si>
  <si>
    <t>25 332,00</t>
  </si>
  <si>
    <t>3 753,00</t>
  </si>
  <si>
    <t>3 361,00</t>
  </si>
  <si>
    <t>32 250,00</t>
  </si>
  <si>
    <t>6 448,00</t>
  </si>
  <si>
    <t>53 730,00</t>
  </si>
  <si>
    <t>11 936,00</t>
  </si>
  <si>
    <t>2 310,00</t>
  </si>
  <si>
    <t>34 545,00</t>
  </si>
  <si>
    <t>2 269,00</t>
  </si>
  <si>
    <t>1 227,00</t>
  </si>
  <si>
    <t>1 452,00</t>
  </si>
  <si>
    <t>1 485,00</t>
  </si>
  <si>
    <t>5 519,00</t>
  </si>
  <si>
    <t>58 206,00</t>
  </si>
  <si>
    <t>4590</t>
  </si>
  <si>
    <t>Kary i odszkodowania wypłacane na rzecz osób fizycznych</t>
  </si>
  <si>
    <t>3 260,00</t>
  </si>
  <si>
    <t>723,00</t>
  </si>
  <si>
    <t>80106</t>
  </si>
  <si>
    <t>Inne formy wychowania przedszkolnego</t>
  </si>
  <si>
    <t>3 200,00</t>
  </si>
  <si>
    <t>2 147 466,00</t>
  </si>
  <si>
    <t>105 015,00</t>
  </si>
  <si>
    <t>1 299 453,00</t>
  </si>
  <si>
    <t>99 765,00</t>
  </si>
  <si>
    <t>258 924,00</t>
  </si>
  <si>
    <t>36 709,00</t>
  </si>
  <si>
    <t>4 616,00</t>
  </si>
  <si>
    <t>57 557,00</t>
  </si>
  <si>
    <t>4211</t>
  </si>
  <si>
    <t>8 586,00</t>
  </si>
  <si>
    <t>6 204,00</t>
  </si>
  <si>
    <t>57 806,00</t>
  </si>
  <si>
    <t>43 007,00</t>
  </si>
  <si>
    <t>1 877,00</t>
  </si>
  <si>
    <t>25 440,00</t>
  </si>
  <si>
    <t>4301</t>
  </si>
  <si>
    <t>25 000,00</t>
  </si>
  <si>
    <t>2 321,00</t>
  </si>
  <si>
    <t>928,00</t>
  </si>
  <si>
    <t>1 444,00</t>
  </si>
  <si>
    <t>3 311,00</t>
  </si>
  <si>
    <t>4421</t>
  </si>
  <si>
    <t>6 236,00</t>
  </si>
  <si>
    <t>4431</t>
  </si>
  <si>
    <t>74 387,00</t>
  </si>
  <si>
    <t>80113</t>
  </si>
  <si>
    <t>Dowożenie uczniów do szkół</t>
  </si>
  <si>
    <t>339 700,00</t>
  </si>
  <si>
    <t>2 100,00</t>
  </si>
  <si>
    <t>336 000,00</t>
  </si>
  <si>
    <t>80146</t>
  </si>
  <si>
    <t>Dokształcanie i doskonalenie nauczycieli</t>
  </si>
  <si>
    <t>40 599,00</t>
  </si>
  <si>
    <t>4 600,00</t>
  </si>
  <si>
    <t>10 799,00</t>
  </si>
  <si>
    <t>1 700,00</t>
  </si>
  <si>
    <t>20 500,00</t>
  </si>
  <si>
    <t>80148</t>
  </si>
  <si>
    <t>Stołówki szkolne i przedszkolne</t>
  </si>
  <si>
    <t>298 489,00</t>
  </si>
  <si>
    <t>1 675,00</t>
  </si>
  <si>
    <t>190 115,00</t>
  </si>
  <si>
    <t>14 719,00</t>
  </si>
  <si>
    <t>35 211,00</t>
  </si>
  <si>
    <t>5 019,00</t>
  </si>
  <si>
    <t>560,00</t>
  </si>
  <si>
    <t>13 299,00</t>
  </si>
  <si>
    <t>14 131,00</t>
  </si>
  <si>
    <t>3 723,00</t>
  </si>
  <si>
    <t>1 003,00</t>
  </si>
  <si>
    <t>7 815,00</t>
  </si>
  <si>
    <t>1 759,00</t>
  </si>
  <si>
    <t>8 355,00</t>
  </si>
  <si>
    <t>1 105,00</t>
  </si>
  <si>
    <t>80195</t>
  </si>
  <si>
    <t>527 481,00</t>
  </si>
  <si>
    <t>200,00</t>
  </si>
  <si>
    <t>102 805,00</t>
  </si>
  <si>
    <t>18 921,00</t>
  </si>
  <si>
    <t>2 713,00</t>
  </si>
  <si>
    <t>106 562,00</t>
  </si>
  <si>
    <t>230 000,00</t>
  </si>
  <si>
    <t>10 450,00</t>
  </si>
  <si>
    <t>44 200,00</t>
  </si>
  <si>
    <t>1 230,00</t>
  </si>
  <si>
    <t>119 485,00</t>
  </si>
  <si>
    <t>85153</t>
  </si>
  <si>
    <t>Zwalczanie narkomanii</t>
  </si>
  <si>
    <t>1 000,00</t>
  </si>
  <si>
    <t>85154</t>
  </si>
  <si>
    <t>Przeciwdziałanie alkoholizmowi</t>
  </si>
  <si>
    <t>117 678,00</t>
  </si>
  <si>
    <t>24 951,00</t>
  </si>
  <si>
    <t>1 885,00</t>
  </si>
  <si>
    <t>5 898,00</t>
  </si>
  <si>
    <t>799,00</t>
  </si>
  <si>
    <t>19 190,00</t>
  </si>
  <si>
    <t>15 153,00</t>
  </si>
  <si>
    <t>4220</t>
  </si>
  <si>
    <t>Zakup środków żywności</t>
  </si>
  <si>
    <t>5 842,00</t>
  </si>
  <si>
    <t>39 392,00</t>
  </si>
  <si>
    <t>241,00</t>
  </si>
  <si>
    <t>668,00</t>
  </si>
  <si>
    <t>159,00</t>
  </si>
  <si>
    <t>539,00</t>
  </si>
  <si>
    <t>99,00</t>
  </si>
  <si>
    <t>14,00</t>
  </si>
  <si>
    <t>76,00</t>
  </si>
  <si>
    <t>79,00</t>
  </si>
  <si>
    <t>2 128 827,00</t>
  </si>
  <si>
    <t>85202</t>
  </si>
  <si>
    <t>Domy pomocy społecznej</t>
  </si>
  <si>
    <t>253 030,00</t>
  </si>
  <si>
    <t>4330</t>
  </si>
  <si>
    <t>Zakup usług przez jednostki samorządu terytorialnego od innych jednostek samorządu terytorialnego</t>
  </si>
  <si>
    <t>85204</t>
  </si>
  <si>
    <t>Rodziny zastępcze</t>
  </si>
  <si>
    <t>7 920,00</t>
  </si>
  <si>
    <t>85205</t>
  </si>
  <si>
    <t>Zadania w zakresie przeciwdziałania przemocy w rodzinie</t>
  </si>
  <si>
    <t>2 300,00</t>
  </si>
  <si>
    <t>39 184,00</t>
  </si>
  <si>
    <t>28 116,00</t>
  </si>
  <si>
    <t>2 246,00</t>
  </si>
  <si>
    <t>5 458,00</t>
  </si>
  <si>
    <t>745,00</t>
  </si>
  <si>
    <t>1 168,00</t>
  </si>
  <si>
    <t>1 094,00</t>
  </si>
  <si>
    <t>3110</t>
  </si>
  <si>
    <t>Świadczenia społeczne</t>
  </si>
  <si>
    <t>937 850,00</t>
  </si>
  <si>
    <t>20 525,00</t>
  </si>
  <si>
    <t>34 296,00</t>
  </si>
  <si>
    <t>503,00</t>
  </si>
  <si>
    <t>3 155,00</t>
  </si>
  <si>
    <t>2 962,00</t>
  </si>
  <si>
    <t>5 962,00</t>
  </si>
  <si>
    <t>800,00</t>
  </si>
  <si>
    <t>50,00</t>
  </si>
  <si>
    <t>6 726,00</t>
  </si>
  <si>
    <t>4130</t>
  </si>
  <si>
    <t>Składki na ubezpieczenie zdrowotne</t>
  </si>
  <si>
    <t>226 095,00</t>
  </si>
  <si>
    <t>225 988,00</t>
  </si>
  <si>
    <t>107,00</t>
  </si>
  <si>
    <t>19 412,00</t>
  </si>
  <si>
    <t>17 450,00</t>
  </si>
  <si>
    <t>7,00</t>
  </si>
  <si>
    <t>1 955,00</t>
  </si>
  <si>
    <t>24 360,00</t>
  </si>
  <si>
    <t>426 141,00</t>
  </si>
  <si>
    <t>370,00</t>
  </si>
  <si>
    <t>291 012,00</t>
  </si>
  <si>
    <t>23 711,00</t>
  </si>
  <si>
    <t>52 206,00</t>
  </si>
  <si>
    <t>7 092,00</t>
  </si>
  <si>
    <t>16 875,00</t>
  </si>
  <si>
    <t>7 916,00</t>
  </si>
  <si>
    <t>459,00</t>
  </si>
  <si>
    <t>8 813,00</t>
  </si>
  <si>
    <t>1 442,00</t>
  </si>
  <si>
    <t>3 262,00</t>
  </si>
  <si>
    <t>4 317,00</t>
  </si>
  <si>
    <t>642,00</t>
  </si>
  <si>
    <t>5 744,00</t>
  </si>
  <si>
    <t>109,00</t>
  </si>
  <si>
    <t>2 171,00</t>
  </si>
  <si>
    <t>85228</t>
  </si>
  <si>
    <t>Usługi opiekuńcze i specjalistyczne usługi opiekuńcze</t>
  </si>
  <si>
    <t>585,00</t>
  </si>
  <si>
    <t>62,00</t>
  </si>
  <si>
    <t>3 353,00</t>
  </si>
  <si>
    <t>111 202,00</t>
  </si>
  <si>
    <t>84 928,00</t>
  </si>
  <si>
    <t>797,00</t>
  </si>
  <si>
    <t>145,00</t>
  </si>
  <si>
    <t>20,00</t>
  </si>
  <si>
    <t>3 307,00</t>
  </si>
  <si>
    <t>22 005,00</t>
  </si>
  <si>
    <t>853</t>
  </si>
  <si>
    <t>Pozostałe zadania w zakresie polityki społecznej</t>
  </si>
  <si>
    <t>11 000,00</t>
  </si>
  <si>
    <t>85311</t>
  </si>
  <si>
    <t>Rehabilitacja zawodowa i społeczna osób niepełnosprawnych</t>
  </si>
  <si>
    <t>85395</t>
  </si>
  <si>
    <t>9 000,00</t>
  </si>
  <si>
    <t>2820</t>
  </si>
  <si>
    <t>Dotacja celowa z budżetu na finansowanie lub dofinansowanie zadań zleconych do realizacji stowarzyszeniom</t>
  </si>
  <si>
    <t>200 226,00</t>
  </si>
  <si>
    <t>85401</t>
  </si>
  <si>
    <t>Świetlice szkolne</t>
  </si>
  <si>
    <t>157 485,00</t>
  </si>
  <si>
    <t>4 512,00</t>
  </si>
  <si>
    <t>108 683,00</t>
  </si>
  <si>
    <t>8 121,00</t>
  </si>
  <si>
    <t>20 854,00</t>
  </si>
  <si>
    <t>2 972,00</t>
  </si>
  <si>
    <t>528,00</t>
  </si>
  <si>
    <t>8 366,00</t>
  </si>
  <si>
    <t>569,00</t>
  </si>
  <si>
    <t>2 880,00</t>
  </si>
  <si>
    <t>41 655,00</t>
  </si>
  <si>
    <t>3240</t>
  </si>
  <si>
    <t>Stypendia dla uczniów</t>
  </si>
  <si>
    <t>85446</t>
  </si>
  <si>
    <t>1 086,00</t>
  </si>
  <si>
    <t>3 278 199,00</t>
  </si>
  <si>
    <t>90002</t>
  </si>
  <si>
    <t>Gospodarka odpadami</t>
  </si>
  <si>
    <t>2320</t>
  </si>
  <si>
    <t>Dotacje celowe przekazane dla powiatu na zadania bieżące realizowane na podstawie porozumień (umów) między jednostkami samorządu terytorialnego</t>
  </si>
  <si>
    <t>90003</t>
  </si>
  <si>
    <t>Oczyszczanie miast i wsi</t>
  </si>
  <si>
    <t>138 392,00</t>
  </si>
  <si>
    <t>33 043,00</t>
  </si>
  <si>
    <t>90 349,00</t>
  </si>
  <si>
    <t>4520</t>
  </si>
  <si>
    <t>Opłaty na rzecz budżetów jednostek samorządu terytorialnego</t>
  </si>
  <si>
    <t>90004</t>
  </si>
  <si>
    <t>Utrzymanie zieleni w miastach i gminach</t>
  </si>
  <si>
    <t>113 277,00</t>
  </si>
  <si>
    <t>14 500,00</t>
  </si>
  <si>
    <t>5 500,00</t>
  </si>
  <si>
    <t>93 277,00</t>
  </si>
  <si>
    <t>90013</t>
  </si>
  <si>
    <t>Schroniska dla zwierząt</t>
  </si>
  <si>
    <t>118 270,00</t>
  </si>
  <si>
    <t>14 000,00</t>
  </si>
  <si>
    <t>6 870,00</t>
  </si>
  <si>
    <t>6650</t>
  </si>
  <si>
    <t>Wpłaty gmin i powiatów na rzecz innych jednostek samorządu terytorialnego oraz związków gmin lub związków powiatów na dofinansowanie zadań inwestycyjnych i zakupów inwestycyjnych</t>
  </si>
  <si>
    <t>87 400,00</t>
  </si>
  <si>
    <t>90015</t>
  </si>
  <si>
    <t>Oświetlenie ulic, placów i dróg</t>
  </si>
  <si>
    <t>470 400,00</t>
  </si>
  <si>
    <t>6 000,00</t>
  </si>
  <si>
    <t>240 400,00</t>
  </si>
  <si>
    <t>100 000,00</t>
  </si>
  <si>
    <t>24 000,00</t>
  </si>
  <si>
    <t>90017</t>
  </si>
  <si>
    <t>Zakłady gospodarki komunalnej</t>
  </si>
  <si>
    <t>2 274 450,00</t>
  </si>
  <si>
    <t>2650</t>
  </si>
  <si>
    <t>Dotacja przedmiotowa z budżetu dla samorządowego zakładu budżetowego</t>
  </si>
  <si>
    <t>1 827 000,00</t>
  </si>
  <si>
    <t>6210</t>
  </si>
  <si>
    <t>Dotacje celowe z budżetu na finansowanie lub dofinansowanie kosztów realizacji inwestycji i zakupów inwestycyjnych samorządowych zakładów budżetowych</t>
  </si>
  <si>
    <t>447 450,00</t>
  </si>
  <si>
    <t>148 410,00</t>
  </si>
  <si>
    <t>60,00</t>
  </si>
  <si>
    <t>1 550,00</t>
  </si>
  <si>
    <t>72 080,00</t>
  </si>
  <si>
    <t>13 500,00</t>
  </si>
  <si>
    <t>30 720,00</t>
  </si>
  <si>
    <t>18 500,00</t>
  </si>
  <si>
    <t>921</t>
  </si>
  <si>
    <t>Kultura i ochrona dziedzictwa narodowego</t>
  </si>
  <si>
    <t>1 186 677,00</t>
  </si>
  <si>
    <t>92109</t>
  </si>
  <si>
    <t>Domy i ośrodki kultury, świetlice i kluby</t>
  </si>
  <si>
    <t>39 523,00</t>
  </si>
  <si>
    <t>2 400,00</t>
  </si>
  <si>
    <t>340,00</t>
  </si>
  <si>
    <t>15 483,00</t>
  </si>
  <si>
    <t>92114</t>
  </si>
  <si>
    <t>Pozostałe instytucje kultury</t>
  </si>
  <si>
    <t>957 534,00</t>
  </si>
  <si>
    <t>2480</t>
  </si>
  <si>
    <t>Dotacja podmiotowa z budżetu dla samorządowej instytucji kultury</t>
  </si>
  <si>
    <t>832 534,00</t>
  </si>
  <si>
    <t>6220</t>
  </si>
  <si>
    <t>Dotacje celowe z budżetu na finansowanie lub dofinansowanie kosztów realizacji inwestycji i zakupów inwestycyjnych innych jednostek sektora finansów publicznych</t>
  </si>
  <si>
    <t>125 000,00</t>
  </si>
  <si>
    <t>92116</t>
  </si>
  <si>
    <t>Biblioteki</t>
  </si>
  <si>
    <t>161 820,00</t>
  </si>
  <si>
    <t>92195</t>
  </si>
  <si>
    <t>27 800,00</t>
  </si>
  <si>
    <t>413 865,00</t>
  </si>
  <si>
    <t>36 000,00</t>
  </si>
  <si>
    <t>3040</t>
  </si>
  <si>
    <t>Nagrody o charakterze szczególnym niezaliczone do wynagrodzeń</t>
  </si>
  <si>
    <t>2 800,00</t>
  </si>
  <si>
    <t>3250</t>
  </si>
  <si>
    <t>Stypendia różne</t>
  </si>
  <si>
    <t>16 055,00</t>
  </si>
  <si>
    <t>5 100,00</t>
  </si>
  <si>
    <t>32 500,00</t>
  </si>
  <si>
    <t>309 410,00</t>
  </si>
  <si>
    <t>25 557 676,35</t>
  </si>
  <si>
    <t>Wydatki</t>
  </si>
  <si>
    <t>Informacja z wykonania budżetu Gminy Kleszczewo na dzien 30.06.2014r.</t>
  </si>
  <si>
    <t>Dochody</t>
  </si>
  <si>
    <t>Roz dział</t>
  </si>
  <si>
    <t>Para graf</t>
  </si>
  <si>
    <t>Plan dochodów</t>
  </si>
  <si>
    <t>Plan wydatków</t>
  </si>
  <si>
    <t>Różne wydatki na rzecz osób fizycznych</t>
  </si>
  <si>
    <t>Świadczenia rodzinne, świadczenia z funduszu alimentacyjnego oraz składki na ubezpieczenia emerytalne i rentowe z ubezpieczenia społecznego</t>
  </si>
  <si>
    <t>% wykonania</t>
  </si>
  <si>
    <t>Wojewoda Wielkopolski</t>
  </si>
  <si>
    <t>w tym:</t>
  </si>
  <si>
    <t>Wykona nie</t>
  </si>
  <si>
    <t xml:space="preserve">Wykonanie zadań zleconych z zakresu administracji rządowej na dzień 30.06.2014r. </t>
  </si>
  <si>
    <t>15 800,00</t>
  </si>
  <si>
    <t>38 016,00</t>
  </si>
  <si>
    <t>Plan</t>
  </si>
  <si>
    <t>Wykonanie</t>
  </si>
  <si>
    <t>0,00</t>
  </si>
  <si>
    <t>Ro zdział</t>
  </si>
  <si>
    <t>Krajowe Biuro Wyborcze Delegatura w Poznaniu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</si>
</sst>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8.5"/>
      <color indexed="8"/>
      <name val="Arial"/>
      <family val="2"/>
    </font>
    <font>
      <sz val="8.25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.5"/>
      <color indexed="8"/>
      <name val="Calibri"/>
      <family val="2"/>
    </font>
    <font>
      <sz val="8.5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.5"/>
      <color theme="1"/>
      <name val="Calibri"/>
      <family val="2"/>
    </font>
    <font>
      <sz val="8.5"/>
      <color theme="1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9" fontId="5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53">
      <alignment/>
      <protection/>
    </xf>
    <xf numFmtId="4" fontId="9" fillId="34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34" borderId="11" xfId="53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34" borderId="10" xfId="53" applyNumberFormat="1" applyFont="1" applyFill="1" applyBorder="1" applyAlignment="1" applyProtection="1">
      <alignment horizontal="left" vertical="center" wrapText="1"/>
      <protection locked="0"/>
    </xf>
    <xf numFmtId="4" fontId="11" fillId="34" borderId="10" xfId="53" applyNumberFormat="1" applyFont="1" applyFill="1" applyBorder="1" applyAlignment="1" applyProtection="1">
      <alignment horizontal="right" vertical="center" wrapText="1"/>
      <protection locked="0"/>
    </xf>
    <xf numFmtId="4" fontId="11" fillId="34" borderId="14" xfId="53" applyNumberFormat="1" applyFont="1" applyFill="1" applyBorder="1" applyAlignment="1" applyProtection="1">
      <alignment horizontal="right" vertical="center" wrapText="1"/>
      <protection locked="0"/>
    </xf>
    <xf numFmtId="49" fontId="11" fillId="34" borderId="11" xfId="53" applyNumberFormat="1" applyFont="1" applyFill="1" applyBorder="1" applyAlignment="1" applyProtection="1">
      <alignment horizontal="center" vertical="center" wrapText="1"/>
      <protection locked="0"/>
    </xf>
    <xf numFmtId="4" fontId="8" fillId="34" borderId="14" xfId="53" applyNumberFormat="1" applyFont="1" applyFill="1" applyBorder="1" applyAlignment="1" applyProtection="1">
      <alignment horizontal="right" vertical="center" wrapText="1"/>
      <protection locked="0"/>
    </xf>
    <xf numFmtId="4" fontId="11" fillId="34" borderId="14" xfId="53" applyNumberFormat="1" applyFont="1" applyFill="1" applyBorder="1" applyAlignment="1" applyProtection="1">
      <alignment horizontal="center" vertical="center" wrapText="1"/>
      <protection locked="0"/>
    </xf>
    <xf numFmtId="4" fontId="8" fillId="35" borderId="10" xfId="53" applyNumberFormat="1" applyFont="1" applyFill="1" applyBorder="1" applyAlignment="1" applyProtection="1">
      <alignment horizontal="right" vertical="center" wrapText="1"/>
      <protection locked="0"/>
    </xf>
    <xf numFmtId="4" fontId="11" fillId="34" borderId="10" xfId="53" applyNumberFormat="1" applyFont="1" applyFill="1" applyBorder="1" applyAlignment="1" applyProtection="1">
      <alignment vertical="center" wrapText="1"/>
      <protection locked="0"/>
    </xf>
    <xf numFmtId="0" fontId="53" fillId="35" borderId="10" xfId="53" applyFont="1" applyFill="1" applyBorder="1">
      <alignment/>
      <protection/>
    </xf>
    <xf numFmtId="4" fontId="46" fillId="0" borderId="0" xfId="53" applyNumberFormat="1">
      <alignment/>
      <protection/>
    </xf>
    <xf numFmtId="4" fontId="11" fillId="34" borderId="14" xfId="53" applyNumberFormat="1" applyFont="1" applyFill="1" applyBorder="1" applyAlignment="1" applyProtection="1">
      <alignment vertical="center" wrapText="1"/>
      <protection locked="0"/>
    </xf>
    <xf numFmtId="4" fontId="11" fillId="34" borderId="15" xfId="53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" fontId="10" fillId="35" borderId="12" xfId="53" applyNumberFormat="1" applyFont="1" applyFill="1" applyBorder="1" applyAlignment="1" applyProtection="1">
      <alignment horizontal="right" vertical="center" wrapText="1"/>
      <protection locked="0"/>
    </xf>
    <xf numFmtId="4" fontId="1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8" fillId="0" borderId="10" xfId="53" applyNumberFormat="1" applyFont="1" applyFill="1" applyBorder="1" applyAlignment="1" applyProtection="1">
      <alignment horizontal="left" vertical="center"/>
      <protection locked="0"/>
    </xf>
    <xf numFmtId="4" fontId="8" fillId="0" borderId="10" xfId="53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horizontal="right"/>
      <protection locked="0"/>
    </xf>
    <xf numFmtId="0" fontId="8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53" applyNumberFormat="1" applyFont="1" applyFill="1" applyBorder="1" applyAlignment="1" applyProtection="1">
      <alignment horizontal="center" vertical="center" wrapText="1"/>
      <protection locked="0"/>
    </xf>
    <xf numFmtId="4" fontId="8" fillId="0" borderId="10" xfId="53" applyNumberFormat="1" applyFont="1" applyFill="1" applyBorder="1" applyAlignment="1" applyProtection="1">
      <alignment horizontal="right" vertical="center"/>
      <protection locked="0"/>
    </xf>
    <xf numFmtId="4" fontId="54" fillId="35" borderId="14" xfId="53" applyNumberFormat="1" applyFont="1" applyFill="1" applyBorder="1" applyAlignment="1">
      <alignment vertical="center"/>
      <protection/>
    </xf>
    <xf numFmtId="4" fontId="8" fillId="0" borderId="14" xfId="53" applyNumberFormat="1" applyFont="1" applyFill="1" applyBorder="1" applyAlignment="1" applyProtection="1">
      <alignment horizontal="right" vertical="center"/>
      <protection locked="0"/>
    </xf>
    <xf numFmtId="0" fontId="46" fillId="35" borderId="10" xfId="53" applyFill="1" applyBorder="1" applyAlignment="1">
      <alignment vertical="center"/>
      <protection/>
    </xf>
    <xf numFmtId="4" fontId="8" fillId="35" borderId="12" xfId="53" applyNumberFormat="1" applyFont="1" applyFill="1" applyBorder="1" applyAlignment="1" applyProtection="1">
      <alignment horizontal="right" vertical="center" wrapText="1"/>
      <protection locked="0"/>
    </xf>
    <xf numFmtId="4" fontId="8" fillId="35" borderId="14" xfId="53" applyNumberFormat="1" applyFont="1" applyFill="1" applyBorder="1" applyAlignment="1" applyProtection="1">
      <alignment horizontal="right" vertical="center" wrapText="1"/>
      <protection locked="0"/>
    </xf>
    <xf numFmtId="49" fontId="12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53" applyNumberFormat="1" applyFont="1" applyFill="1" applyBorder="1" applyAlignment="1" applyProtection="1">
      <alignment horizontal="center" vertical="center"/>
      <protection locked="0"/>
    </xf>
    <xf numFmtId="4" fontId="12" fillId="34" borderId="14" xfId="53" applyNumberFormat="1" applyFont="1" applyFill="1" applyBorder="1" applyAlignment="1" applyProtection="1">
      <alignment horizontal="center" vertical="center" wrapText="1"/>
      <protection locked="0"/>
    </xf>
    <xf numFmtId="0" fontId="12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12" fillId="35" borderId="12" xfId="53" applyNumberFormat="1" applyFont="1" applyFill="1" applyBorder="1" applyAlignment="1" applyProtection="1">
      <alignment horizontal="center" vertical="center" wrapText="1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7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7" xfId="0" applyNumberFormat="1" applyFont="1" applyFill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10" borderId="17" xfId="0" applyNumberFormat="1" applyFont="1" applyFill="1" applyBorder="1" applyAlignment="1" applyProtection="1">
      <alignment horizontal="right" vertical="center"/>
      <protection locked="0"/>
    </xf>
    <xf numFmtId="4" fontId="4" fillId="4" borderId="17" xfId="0" applyNumberFormat="1" applyFont="1" applyFill="1" applyBorder="1" applyAlignment="1" applyProtection="1">
      <alignment horizontal="right" vertical="center"/>
      <protection locked="0"/>
    </xf>
    <xf numFmtId="4" fontId="4" fillId="10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4" fontId="4" fillId="35" borderId="17" xfId="0" applyNumberFormat="1" applyFont="1" applyFill="1" applyBorder="1" applyAlignment="1" applyProtection="1">
      <alignment horizontal="right" vertical="center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5" fillId="35" borderId="17" xfId="0" applyNumberFormat="1" applyFont="1" applyFill="1" applyBorder="1" applyAlignment="1" applyProtection="1">
      <alignment horizontal="right" vertical="center"/>
      <protection locked="0"/>
    </xf>
    <xf numFmtId="49" fontId="9" fillId="36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10" borderId="10" xfId="53" applyNumberFormat="1" applyFont="1" applyFill="1" applyBorder="1" applyAlignment="1" applyProtection="1">
      <alignment horizontal="left"/>
      <protection locked="0"/>
    </xf>
    <xf numFmtId="4" fontId="10" fillId="10" borderId="10" xfId="53" applyNumberFormat="1" applyFont="1" applyFill="1" applyBorder="1" applyAlignment="1" applyProtection="1">
      <alignment horizontal="right" vertical="center" wrapText="1"/>
      <protection locked="0"/>
    </xf>
    <xf numFmtId="4" fontId="10" fillId="10" borderId="12" xfId="53" applyNumberFormat="1" applyFont="1" applyFill="1" applyBorder="1" applyAlignment="1" applyProtection="1">
      <alignment horizontal="right" vertical="center" wrapText="1"/>
      <protection locked="0"/>
    </xf>
    <xf numFmtId="4" fontId="9" fillId="36" borderId="14" xfId="53" applyNumberFormat="1" applyFont="1" applyFill="1" applyBorder="1" applyAlignment="1" applyProtection="1">
      <alignment horizontal="right" vertical="center" wrapText="1"/>
      <protection locked="0"/>
    </xf>
    <xf numFmtId="49" fontId="9" fillId="36" borderId="10" xfId="53" applyNumberFormat="1" applyFont="1" applyFill="1" applyBorder="1" applyAlignment="1" applyProtection="1">
      <alignment horizontal="left" vertical="center" wrapText="1"/>
      <protection locked="0"/>
    </xf>
    <xf numFmtId="4" fontId="9" fillId="36" borderId="10" xfId="53" applyNumberFormat="1" applyFont="1" applyFill="1" applyBorder="1" applyAlignment="1" applyProtection="1">
      <alignment horizontal="right" vertical="center" wrapText="1"/>
      <protection locked="0"/>
    </xf>
    <xf numFmtId="4" fontId="10" fillId="36" borderId="14" xfId="53" applyNumberFormat="1" applyFont="1" applyFill="1" applyBorder="1" applyAlignment="1" applyProtection="1">
      <alignment horizontal="right" vertical="center" wrapText="1"/>
      <protection locked="0"/>
    </xf>
    <xf numFmtId="4" fontId="9" fillId="36" borderId="10" xfId="53" applyNumberFormat="1" applyFont="1" applyFill="1" applyBorder="1" applyAlignment="1" applyProtection="1">
      <alignment vertical="center" wrapText="1"/>
      <protection locked="0"/>
    </xf>
    <xf numFmtId="4" fontId="9" fillId="36" borderId="14" xfId="53" applyNumberFormat="1" applyFont="1" applyFill="1" applyBorder="1" applyAlignment="1" applyProtection="1">
      <alignment vertical="center" wrapText="1"/>
      <protection locked="0"/>
    </xf>
    <xf numFmtId="49" fontId="11" fillId="37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37" borderId="10" xfId="53" applyNumberFormat="1" applyFont="1" applyFill="1" applyBorder="1" applyAlignment="1" applyProtection="1">
      <alignment horizontal="left" vertical="center" wrapText="1"/>
      <protection locked="0"/>
    </xf>
    <xf numFmtId="4" fontId="11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8" fillId="4" borderId="12" xfId="53" applyNumberFormat="1" applyFont="1" applyFill="1" applyBorder="1" applyAlignment="1" applyProtection="1">
      <alignment horizontal="right" vertical="center" wrapText="1"/>
      <protection locked="0"/>
    </xf>
    <xf numFmtId="4" fontId="8" fillId="4" borderId="14" xfId="53" applyNumberFormat="1" applyFont="1" applyFill="1" applyBorder="1" applyAlignment="1" applyProtection="1">
      <alignment horizontal="right" vertical="center"/>
      <protection locked="0"/>
    </xf>
    <xf numFmtId="4" fontId="8" fillId="4" borderId="10" xfId="53" applyNumberFormat="1" applyFont="1" applyFill="1" applyBorder="1" applyAlignment="1" applyProtection="1">
      <alignment vertical="center"/>
      <protection locked="0"/>
    </xf>
    <xf numFmtId="4" fontId="8" fillId="4" borderId="10" xfId="53" applyNumberFormat="1" applyFont="1" applyFill="1" applyBorder="1" applyAlignment="1" applyProtection="1">
      <alignment horizontal="right" vertical="center" wrapText="1"/>
      <protection locked="0"/>
    </xf>
    <xf numFmtId="4" fontId="11" fillId="37" borderId="15" xfId="53" applyNumberFormat="1" applyFont="1" applyFill="1" applyBorder="1" applyAlignment="1" applyProtection="1">
      <alignment horizontal="right" vertical="center" wrapText="1"/>
      <protection locked="0"/>
    </xf>
    <xf numFmtId="4" fontId="11" fillId="37" borderId="10" xfId="53" applyNumberFormat="1" applyFont="1" applyFill="1" applyBorder="1" applyAlignment="1" applyProtection="1">
      <alignment vertical="center" wrapText="1"/>
      <protection locked="0"/>
    </xf>
    <xf numFmtId="49" fontId="2" fillId="37" borderId="10" xfId="53" applyNumberFormat="1" applyFont="1" applyFill="1" applyBorder="1" applyAlignment="1" applyProtection="1">
      <alignment horizontal="center" vertical="center" wrapText="1"/>
      <protection locked="0"/>
    </xf>
    <xf numFmtId="4" fontId="11" fillId="37" borderId="14" xfId="53" applyNumberFormat="1" applyFont="1" applyFill="1" applyBorder="1" applyAlignment="1" applyProtection="1">
      <alignment horizontal="right" vertical="center" wrapText="1"/>
      <protection locked="0"/>
    </xf>
    <xf numFmtId="4" fontId="11" fillId="37" borderId="14" xfId="53" applyNumberFormat="1" applyFont="1" applyFill="1" applyBorder="1" applyAlignment="1" applyProtection="1">
      <alignment vertical="center" wrapText="1"/>
      <protection locked="0"/>
    </xf>
    <xf numFmtId="0" fontId="1" fillId="4" borderId="10" xfId="53" applyNumberFormat="1" applyFont="1" applyFill="1" applyBorder="1" applyAlignment="1" applyProtection="1">
      <alignment horizontal="left"/>
      <protection locked="0"/>
    </xf>
    <xf numFmtId="4" fontId="8" fillId="4" borderId="14" xfId="5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4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4" fillId="33" borderId="18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0" fontId="4" fillId="0" borderId="19" xfId="0" applyNumberFormat="1" applyFont="1" applyFill="1" applyBorder="1" applyAlignment="1" applyProtection="1">
      <alignment horizontal="left"/>
      <protection locked="0"/>
    </xf>
    <xf numFmtId="49" fontId="9" fillId="34" borderId="10" xfId="53" applyNumberFormat="1" applyFont="1" applyFill="1" applyBorder="1" applyAlignment="1" applyProtection="1">
      <alignment horizontal="right" vertical="center" wrapText="1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3" fillId="0" borderId="0" xfId="0" applyNumberFormat="1" applyFont="1" applyFill="1" applyBorder="1" applyAlignment="1" applyProtection="1">
      <alignment horizontal="center" wrapText="1"/>
      <protection locked="0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3"/>
  <sheetViews>
    <sheetView showGridLines="0" tabSelected="1" workbookViewId="0" topLeftCell="A296">
      <selection activeCell="D302" sqref="D302"/>
    </sheetView>
  </sheetViews>
  <sheetFormatPr defaultColWidth="9.33203125" defaultRowHeight="12.75"/>
  <cols>
    <col min="1" max="1" width="6.16015625" style="1" customWidth="1"/>
    <col min="2" max="2" width="8" style="1" customWidth="1"/>
    <col min="3" max="3" width="6.33203125" style="1" customWidth="1"/>
    <col min="4" max="4" width="52.33203125" style="1" customWidth="1"/>
    <col min="5" max="5" width="14" style="1" customWidth="1"/>
    <col min="6" max="6" width="13.66015625" style="8" customWidth="1"/>
    <col min="7" max="7" width="10.33203125" style="8" customWidth="1"/>
    <col min="8" max="16384" width="9.33203125" style="1" customWidth="1"/>
  </cols>
  <sheetData>
    <row r="1" spans="1:7" ht="23.25" customHeight="1">
      <c r="A1" s="94" t="s">
        <v>788</v>
      </c>
      <c r="B1" s="94"/>
      <c r="C1" s="94"/>
      <c r="D1" s="94"/>
      <c r="E1" s="94"/>
      <c r="F1" s="95"/>
      <c r="G1" s="95"/>
    </row>
    <row r="2" ht="5.25" customHeight="1" hidden="1"/>
    <row r="3" spans="1:5" ht="15.75" customHeight="1">
      <c r="A3" s="96" t="s">
        <v>789</v>
      </c>
      <c r="B3" s="96"/>
      <c r="C3" s="96"/>
      <c r="D3" s="96"/>
      <c r="E3" s="96"/>
    </row>
    <row r="4" spans="1:7" ht="27.75" customHeight="1">
      <c r="A4" s="2" t="s">
        <v>0</v>
      </c>
      <c r="B4" s="2" t="s">
        <v>806</v>
      </c>
      <c r="C4" s="2" t="s">
        <v>791</v>
      </c>
      <c r="D4" s="2" t="s">
        <v>1</v>
      </c>
      <c r="E4" s="6" t="s">
        <v>803</v>
      </c>
      <c r="F4" s="61" t="s">
        <v>804</v>
      </c>
      <c r="G4" s="60" t="s">
        <v>796</v>
      </c>
    </row>
    <row r="5" spans="1:7" ht="16.5" customHeight="1">
      <c r="A5" s="48" t="s">
        <v>2</v>
      </c>
      <c r="B5" s="48"/>
      <c r="C5" s="48"/>
      <c r="D5" s="49" t="s">
        <v>3</v>
      </c>
      <c r="E5" s="50" t="s">
        <v>4</v>
      </c>
      <c r="F5" s="56">
        <f>F6</f>
        <v>284187.35</v>
      </c>
      <c r="G5" s="56">
        <f>F5*100/E5</f>
        <v>99.89454715649043</v>
      </c>
    </row>
    <row r="6" spans="1:7" ht="16.5" customHeight="1">
      <c r="A6" s="3"/>
      <c r="B6" s="51" t="s">
        <v>5</v>
      </c>
      <c r="C6" s="51"/>
      <c r="D6" s="52" t="s">
        <v>6</v>
      </c>
      <c r="E6" s="53" t="s">
        <v>4</v>
      </c>
      <c r="F6" s="57">
        <f>F7+F8</f>
        <v>284187.35</v>
      </c>
      <c r="G6" s="57">
        <f aca="true" t="shared" si="0" ref="G6:G73">F6*100/E6</f>
        <v>99.89454715649043</v>
      </c>
    </row>
    <row r="7" spans="1:7" ht="53.25" customHeight="1">
      <c r="A7" s="3"/>
      <c r="B7" s="3"/>
      <c r="C7" s="4" t="s">
        <v>7</v>
      </c>
      <c r="D7" s="5" t="s">
        <v>8</v>
      </c>
      <c r="E7" s="7" t="s">
        <v>9</v>
      </c>
      <c r="F7" s="54"/>
      <c r="G7" s="54">
        <f t="shared" si="0"/>
        <v>0</v>
      </c>
    </row>
    <row r="8" spans="1:7" ht="42.75" customHeight="1">
      <c r="A8" s="3"/>
      <c r="B8" s="3"/>
      <c r="C8" s="4" t="s">
        <v>10</v>
      </c>
      <c r="D8" s="5" t="s">
        <v>11</v>
      </c>
      <c r="E8" s="7" t="s">
        <v>12</v>
      </c>
      <c r="F8" s="54">
        <v>284187.35</v>
      </c>
      <c r="G8" s="54">
        <f t="shared" si="0"/>
        <v>100</v>
      </c>
    </row>
    <row r="9" spans="1:7" ht="16.5" customHeight="1">
      <c r="A9" s="48" t="s">
        <v>13</v>
      </c>
      <c r="B9" s="48"/>
      <c r="C9" s="48"/>
      <c r="D9" s="49" t="s">
        <v>14</v>
      </c>
      <c r="E9" s="50" t="s">
        <v>15</v>
      </c>
      <c r="F9" s="56">
        <f>F10</f>
        <v>2587.5</v>
      </c>
      <c r="G9" s="56">
        <f t="shared" si="0"/>
        <v>100.01932740626208</v>
      </c>
    </row>
    <row r="10" spans="1:7" ht="16.5" customHeight="1">
      <c r="A10" s="3"/>
      <c r="B10" s="51" t="s">
        <v>16</v>
      </c>
      <c r="C10" s="51"/>
      <c r="D10" s="52" t="s">
        <v>17</v>
      </c>
      <c r="E10" s="53" t="s">
        <v>15</v>
      </c>
      <c r="F10" s="57">
        <f>F11</f>
        <v>2587.5</v>
      </c>
      <c r="G10" s="57">
        <f t="shared" si="0"/>
        <v>100.01932740626208</v>
      </c>
    </row>
    <row r="11" spans="1:7" ht="16.5" customHeight="1">
      <c r="A11" s="3"/>
      <c r="B11" s="3"/>
      <c r="C11" s="4" t="s">
        <v>18</v>
      </c>
      <c r="D11" s="5" t="s">
        <v>19</v>
      </c>
      <c r="E11" s="7" t="s">
        <v>15</v>
      </c>
      <c r="F11" s="54">
        <v>2587.5</v>
      </c>
      <c r="G11" s="54">
        <f t="shared" si="0"/>
        <v>100.01932740626208</v>
      </c>
    </row>
    <row r="12" spans="1:7" ht="16.5" customHeight="1">
      <c r="A12" s="48" t="s">
        <v>20</v>
      </c>
      <c r="B12" s="48"/>
      <c r="C12" s="48"/>
      <c r="D12" s="49" t="s">
        <v>21</v>
      </c>
      <c r="E12" s="50" t="s">
        <v>22</v>
      </c>
      <c r="F12" s="56">
        <f>F13</f>
        <v>24693.36</v>
      </c>
      <c r="G12" s="56">
        <f t="shared" si="0"/>
        <v>100.00145790304944</v>
      </c>
    </row>
    <row r="13" spans="1:7" ht="16.5" customHeight="1">
      <c r="A13" s="3"/>
      <c r="B13" s="51" t="s">
        <v>23</v>
      </c>
      <c r="C13" s="51"/>
      <c r="D13" s="52" t="s">
        <v>6</v>
      </c>
      <c r="E13" s="53" t="s">
        <v>22</v>
      </c>
      <c r="F13" s="57">
        <f>F14</f>
        <v>24693.36</v>
      </c>
      <c r="G13" s="57">
        <f t="shared" si="0"/>
        <v>100.00145790304944</v>
      </c>
    </row>
    <row r="14" spans="1:7" ht="38.25" customHeight="1">
      <c r="A14" s="3"/>
      <c r="B14" s="3"/>
      <c r="C14" s="4" t="s">
        <v>24</v>
      </c>
      <c r="D14" s="5" t="s">
        <v>25</v>
      </c>
      <c r="E14" s="7" t="s">
        <v>22</v>
      </c>
      <c r="F14" s="54">
        <v>24693.36</v>
      </c>
      <c r="G14" s="54">
        <f t="shared" si="0"/>
        <v>100.00145790304944</v>
      </c>
    </row>
    <row r="15" spans="1:7" ht="16.5" customHeight="1">
      <c r="A15" s="48" t="s">
        <v>26</v>
      </c>
      <c r="B15" s="48"/>
      <c r="C15" s="48"/>
      <c r="D15" s="49" t="s">
        <v>27</v>
      </c>
      <c r="E15" s="50" t="s">
        <v>28</v>
      </c>
      <c r="F15" s="56">
        <f>F16</f>
        <v>529599.51</v>
      </c>
      <c r="G15" s="56">
        <f t="shared" si="0"/>
        <v>22.251304261237948</v>
      </c>
    </row>
    <row r="16" spans="1:7" ht="16.5" customHeight="1">
      <c r="A16" s="3"/>
      <c r="B16" s="51" t="s">
        <v>29</v>
      </c>
      <c r="C16" s="51"/>
      <c r="D16" s="52" t="s">
        <v>30</v>
      </c>
      <c r="E16" s="53" t="s">
        <v>28</v>
      </c>
      <c r="F16" s="57">
        <f>SUM(F17:F21)</f>
        <v>529599.51</v>
      </c>
      <c r="G16" s="57">
        <f t="shared" si="0"/>
        <v>22.251304261237948</v>
      </c>
    </row>
    <row r="17" spans="1:7" ht="30" customHeight="1">
      <c r="A17" s="3"/>
      <c r="B17" s="3"/>
      <c r="C17" s="4" t="s">
        <v>31</v>
      </c>
      <c r="D17" s="5" t="s">
        <v>32</v>
      </c>
      <c r="E17" s="7" t="s">
        <v>33</v>
      </c>
      <c r="F17" s="54">
        <v>20081.35</v>
      </c>
      <c r="G17" s="54">
        <f t="shared" si="0"/>
        <v>84.51746632996633</v>
      </c>
    </row>
    <row r="18" spans="1:7" ht="52.5" customHeight="1">
      <c r="A18" s="3"/>
      <c r="B18" s="3"/>
      <c r="C18" s="4" t="s">
        <v>7</v>
      </c>
      <c r="D18" s="5" t="s">
        <v>8</v>
      </c>
      <c r="E18" s="7" t="s">
        <v>34</v>
      </c>
      <c r="F18" s="54">
        <v>87523.01</v>
      </c>
      <c r="G18" s="54">
        <f t="shared" si="0"/>
        <v>47.13140010770059</v>
      </c>
    </row>
    <row r="19" spans="1:7" ht="36" customHeight="1">
      <c r="A19" s="3"/>
      <c r="B19" s="3"/>
      <c r="C19" s="4" t="s">
        <v>35</v>
      </c>
      <c r="D19" s="5" t="s">
        <v>36</v>
      </c>
      <c r="E19" s="7" t="s">
        <v>37</v>
      </c>
      <c r="F19" s="54"/>
      <c r="G19" s="54">
        <f t="shared" si="0"/>
        <v>0</v>
      </c>
    </row>
    <row r="20" spans="1:7" ht="30" customHeight="1">
      <c r="A20" s="3"/>
      <c r="B20" s="3"/>
      <c r="C20" s="4" t="s">
        <v>38</v>
      </c>
      <c r="D20" s="5" t="s">
        <v>39</v>
      </c>
      <c r="E20" s="7" t="s">
        <v>40</v>
      </c>
      <c r="F20" s="54">
        <v>421150</v>
      </c>
      <c r="G20" s="54">
        <f t="shared" si="0"/>
        <v>19.47964847363552</v>
      </c>
    </row>
    <row r="21" spans="1:7" ht="16.5" customHeight="1">
      <c r="A21" s="3"/>
      <c r="B21" s="3"/>
      <c r="C21" s="4" t="s">
        <v>41</v>
      </c>
      <c r="D21" s="5" t="s">
        <v>42</v>
      </c>
      <c r="E21" s="7" t="s">
        <v>43</v>
      </c>
      <c r="F21" s="54">
        <v>845.15</v>
      </c>
      <c r="G21" s="54">
        <f t="shared" si="0"/>
        <v>71.8054375531011</v>
      </c>
    </row>
    <row r="22" spans="1:7" ht="16.5" customHeight="1">
      <c r="A22" s="48" t="s">
        <v>44</v>
      </c>
      <c r="B22" s="48"/>
      <c r="C22" s="48"/>
      <c r="D22" s="49" t="s">
        <v>45</v>
      </c>
      <c r="E22" s="50" t="s">
        <v>46</v>
      </c>
      <c r="F22" s="56">
        <f>F23+F26</f>
        <v>22664.7</v>
      </c>
      <c r="G22" s="56">
        <f t="shared" si="0"/>
        <v>48.96452644313861</v>
      </c>
    </row>
    <row r="23" spans="1:7" ht="16.5" customHeight="1">
      <c r="A23" s="3"/>
      <c r="B23" s="51" t="s">
        <v>47</v>
      </c>
      <c r="C23" s="51"/>
      <c r="D23" s="52" t="s">
        <v>48</v>
      </c>
      <c r="E23" s="53" t="s">
        <v>49</v>
      </c>
      <c r="F23" s="57">
        <f>F24+F25</f>
        <v>22308.2</v>
      </c>
      <c r="G23" s="57">
        <f t="shared" si="0"/>
        <v>48.5615394662371</v>
      </c>
    </row>
    <row r="24" spans="1:7" ht="44.25" customHeight="1">
      <c r="A24" s="3"/>
      <c r="B24" s="3"/>
      <c r="C24" s="4" t="s">
        <v>10</v>
      </c>
      <c r="D24" s="5" t="s">
        <v>11</v>
      </c>
      <c r="E24" s="7" t="s">
        <v>49</v>
      </c>
      <c r="F24" s="54">
        <v>22302</v>
      </c>
      <c r="G24" s="54">
        <f t="shared" si="0"/>
        <v>48.5480430144978</v>
      </c>
    </row>
    <row r="25" spans="1:7" ht="38.25" customHeight="1">
      <c r="A25" s="3"/>
      <c r="B25" s="3"/>
      <c r="C25" s="4" t="s">
        <v>198</v>
      </c>
      <c r="D25" s="5" t="s">
        <v>199</v>
      </c>
      <c r="E25" s="7" t="s">
        <v>805</v>
      </c>
      <c r="F25" s="54">
        <v>6.2</v>
      </c>
      <c r="G25" s="54" t="e">
        <f t="shared" si="0"/>
        <v>#DIV/0!</v>
      </c>
    </row>
    <row r="26" spans="1:7" ht="16.5" customHeight="1">
      <c r="A26" s="3"/>
      <c r="B26" s="51" t="s">
        <v>50</v>
      </c>
      <c r="C26" s="51"/>
      <c r="D26" s="52" t="s">
        <v>51</v>
      </c>
      <c r="E26" s="53" t="s">
        <v>52</v>
      </c>
      <c r="F26" s="57">
        <f>F27</f>
        <v>356.5</v>
      </c>
      <c r="G26" s="57">
        <f t="shared" si="0"/>
        <v>101.85714285714286</v>
      </c>
    </row>
    <row r="27" spans="1:7" ht="16.5" customHeight="1">
      <c r="A27" s="3"/>
      <c r="B27" s="3"/>
      <c r="C27" s="4" t="s">
        <v>53</v>
      </c>
      <c r="D27" s="5" t="s">
        <v>54</v>
      </c>
      <c r="E27" s="7" t="s">
        <v>52</v>
      </c>
      <c r="F27" s="54">
        <v>356.5</v>
      </c>
      <c r="G27" s="54">
        <f t="shared" si="0"/>
        <v>101.85714285714286</v>
      </c>
    </row>
    <row r="28" spans="1:7" ht="26.25" customHeight="1">
      <c r="A28" s="48" t="s">
        <v>55</v>
      </c>
      <c r="B28" s="48"/>
      <c r="C28" s="48"/>
      <c r="D28" s="49" t="s">
        <v>56</v>
      </c>
      <c r="E28" s="50" t="s">
        <v>57</v>
      </c>
      <c r="F28" s="56">
        <f>F29+F32</f>
        <v>8446</v>
      </c>
      <c r="G28" s="56">
        <f t="shared" si="0"/>
        <v>94.11633608201471</v>
      </c>
    </row>
    <row r="29" spans="1:7" ht="30" customHeight="1">
      <c r="A29" s="3"/>
      <c r="B29" s="51" t="s">
        <v>58</v>
      </c>
      <c r="C29" s="51"/>
      <c r="D29" s="52" t="s">
        <v>59</v>
      </c>
      <c r="E29" s="53" t="s">
        <v>60</v>
      </c>
      <c r="F29" s="57">
        <f>F30</f>
        <v>523</v>
      </c>
      <c r="G29" s="57">
        <f t="shared" si="0"/>
        <v>49.762131303520455</v>
      </c>
    </row>
    <row r="30" spans="1:7" ht="42.75" customHeight="1">
      <c r="A30" s="3"/>
      <c r="B30" s="3"/>
      <c r="C30" s="4" t="s">
        <v>10</v>
      </c>
      <c r="D30" s="5" t="s">
        <v>11</v>
      </c>
      <c r="E30" s="7" t="s">
        <v>60</v>
      </c>
      <c r="F30" s="54">
        <v>523</v>
      </c>
      <c r="G30" s="54">
        <f t="shared" si="0"/>
        <v>49.762131303520455</v>
      </c>
    </row>
    <row r="31" spans="1:7" ht="16.5" customHeight="1">
      <c r="A31" s="3"/>
      <c r="B31" s="51" t="s">
        <v>61</v>
      </c>
      <c r="C31" s="51"/>
      <c r="D31" s="52" t="s">
        <v>62</v>
      </c>
      <c r="E31" s="53" t="s">
        <v>63</v>
      </c>
      <c r="F31" s="57">
        <f>F32</f>
        <v>7923</v>
      </c>
      <c r="G31" s="57">
        <f t="shared" si="0"/>
        <v>100</v>
      </c>
    </row>
    <row r="32" spans="1:7" ht="42" customHeight="1">
      <c r="A32" s="3"/>
      <c r="B32" s="3"/>
      <c r="C32" s="4" t="s">
        <v>10</v>
      </c>
      <c r="D32" s="5" t="s">
        <v>11</v>
      </c>
      <c r="E32" s="7" t="s">
        <v>63</v>
      </c>
      <c r="F32" s="54">
        <v>7923</v>
      </c>
      <c r="G32" s="54">
        <f t="shared" si="0"/>
        <v>100</v>
      </c>
    </row>
    <row r="33" spans="1:7" ht="40.5" customHeight="1">
      <c r="A33" s="48" t="s">
        <v>64</v>
      </c>
      <c r="B33" s="48"/>
      <c r="C33" s="48"/>
      <c r="D33" s="49" t="s">
        <v>65</v>
      </c>
      <c r="E33" s="50" t="s">
        <v>66</v>
      </c>
      <c r="F33" s="56">
        <f>F34+F37+F45+F55+F60</f>
        <v>5584298.56</v>
      </c>
      <c r="G33" s="56">
        <f t="shared" si="0"/>
        <v>50.50122827903114</v>
      </c>
    </row>
    <row r="34" spans="1:7" ht="16.5" customHeight="1">
      <c r="A34" s="3"/>
      <c r="B34" s="51" t="s">
        <v>67</v>
      </c>
      <c r="C34" s="51"/>
      <c r="D34" s="52" t="s">
        <v>68</v>
      </c>
      <c r="E34" s="53" t="s">
        <v>69</v>
      </c>
      <c r="F34" s="57">
        <f>F35+F36</f>
        <v>4070.1499999999996</v>
      </c>
      <c r="G34" s="57">
        <f t="shared" si="0"/>
        <v>81.40299999999999</v>
      </c>
    </row>
    <row r="35" spans="1:7" ht="27" customHeight="1">
      <c r="A35" s="3"/>
      <c r="B35" s="3"/>
      <c r="C35" s="4" t="s">
        <v>70</v>
      </c>
      <c r="D35" s="5" t="s">
        <v>71</v>
      </c>
      <c r="E35" s="7" t="s">
        <v>69</v>
      </c>
      <c r="F35" s="54">
        <v>3923.45</v>
      </c>
      <c r="G35" s="54">
        <f t="shared" si="0"/>
        <v>78.469</v>
      </c>
    </row>
    <row r="36" spans="1:7" ht="19.5" customHeight="1">
      <c r="A36" s="3"/>
      <c r="B36" s="3"/>
      <c r="C36" s="4" t="s">
        <v>90</v>
      </c>
      <c r="D36" s="5" t="s">
        <v>91</v>
      </c>
      <c r="E36" s="7"/>
      <c r="F36" s="54">
        <v>146.7</v>
      </c>
      <c r="G36" s="54"/>
    </row>
    <row r="37" spans="1:7" ht="39.75" customHeight="1">
      <c r="A37" s="3"/>
      <c r="B37" s="51" t="s">
        <v>72</v>
      </c>
      <c r="C37" s="51"/>
      <c r="D37" s="52" t="s">
        <v>73</v>
      </c>
      <c r="E37" s="53" t="s">
        <v>74</v>
      </c>
      <c r="F37" s="57">
        <f>SUM(F38:F44)</f>
        <v>1285784.52</v>
      </c>
      <c r="G37" s="57">
        <f t="shared" si="0"/>
        <v>52.952058001692606</v>
      </c>
    </row>
    <row r="38" spans="1:7" ht="16.5" customHeight="1">
      <c r="A38" s="3"/>
      <c r="B38" s="3"/>
      <c r="C38" s="4" t="s">
        <v>75</v>
      </c>
      <c r="D38" s="5" t="s">
        <v>76</v>
      </c>
      <c r="E38" s="7" t="s">
        <v>77</v>
      </c>
      <c r="F38" s="54">
        <v>1018104.4</v>
      </c>
      <c r="G38" s="54">
        <f t="shared" si="0"/>
        <v>51.31574596774193</v>
      </c>
    </row>
    <row r="39" spans="1:7" ht="16.5" customHeight="1">
      <c r="A39" s="3"/>
      <c r="B39" s="3"/>
      <c r="C39" s="4" t="s">
        <v>78</v>
      </c>
      <c r="D39" s="5" t="s">
        <v>79</v>
      </c>
      <c r="E39" s="7" t="s">
        <v>80</v>
      </c>
      <c r="F39" s="54">
        <v>138740</v>
      </c>
      <c r="G39" s="54">
        <f t="shared" si="0"/>
        <v>52.553030303030305</v>
      </c>
    </row>
    <row r="40" spans="1:7" ht="16.5" customHeight="1">
      <c r="A40" s="3"/>
      <c r="B40" s="3"/>
      <c r="C40" s="4" t="s">
        <v>81</v>
      </c>
      <c r="D40" s="5" t="s">
        <v>82</v>
      </c>
      <c r="E40" s="7" t="s">
        <v>83</v>
      </c>
      <c r="F40" s="54">
        <v>1376</v>
      </c>
      <c r="G40" s="54">
        <f t="shared" si="0"/>
        <v>52.82149712092131</v>
      </c>
    </row>
    <row r="41" spans="1:7" ht="16.5" customHeight="1">
      <c r="A41" s="3"/>
      <c r="B41" s="3"/>
      <c r="C41" s="4" t="s">
        <v>84</v>
      </c>
      <c r="D41" s="5" t="s">
        <v>85</v>
      </c>
      <c r="E41" s="7" t="s">
        <v>86</v>
      </c>
      <c r="F41" s="54">
        <v>59588.9</v>
      </c>
      <c r="G41" s="54">
        <f t="shared" si="0"/>
        <v>51.36974137931035</v>
      </c>
    </row>
    <row r="42" spans="1:7" ht="16.5" customHeight="1">
      <c r="A42" s="3"/>
      <c r="B42" s="3"/>
      <c r="C42" s="4" t="s">
        <v>87</v>
      </c>
      <c r="D42" s="5" t="s">
        <v>88</v>
      </c>
      <c r="E42" s="7" t="s">
        <v>89</v>
      </c>
      <c r="F42" s="54">
        <v>64509</v>
      </c>
      <c r="G42" s="54">
        <f t="shared" si="0"/>
        <v>107.515</v>
      </c>
    </row>
    <row r="43" spans="1:7" ht="16.5" customHeight="1">
      <c r="A43" s="3"/>
      <c r="B43" s="3"/>
      <c r="C43" s="4" t="s">
        <v>106</v>
      </c>
      <c r="D43" s="5" t="s">
        <v>107</v>
      </c>
      <c r="E43" s="7"/>
      <c r="F43" s="54">
        <v>17.6</v>
      </c>
      <c r="G43" s="54"/>
    </row>
    <row r="44" spans="1:7" ht="16.5" customHeight="1">
      <c r="A44" s="3"/>
      <c r="B44" s="3"/>
      <c r="C44" s="4" t="s">
        <v>90</v>
      </c>
      <c r="D44" s="5" t="s">
        <v>91</v>
      </c>
      <c r="E44" s="7" t="s">
        <v>92</v>
      </c>
      <c r="F44" s="54">
        <v>3448.62</v>
      </c>
      <c r="G44" s="54">
        <f t="shared" si="0"/>
        <v>215.53875</v>
      </c>
    </row>
    <row r="45" spans="1:7" ht="39" customHeight="1">
      <c r="A45" s="3"/>
      <c r="B45" s="51" t="s">
        <v>93</v>
      </c>
      <c r="C45" s="51"/>
      <c r="D45" s="52" t="s">
        <v>94</v>
      </c>
      <c r="E45" s="53" t="s">
        <v>95</v>
      </c>
      <c r="F45" s="57">
        <f>SUM(F46:F54)</f>
        <v>1177113.76</v>
      </c>
      <c r="G45" s="57">
        <f t="shared" si="0"/>
        <v>58.585783296353696</v>
      </c>
    </row>
    <row r="46" spans="1:7" ht="16.5" customHeight="1">
      <c r="A46" s="3"/>
      <c r="B46" s="3"/>
      <c r="C46" s="4" t="s">
        <v>75</v>
      </c>
      <c r="D46" s="5" t="s">
        <v>76</v>
      </c>
      <c r="E46" s="7" t="s">
        <v>96</v>
      </c>
      <c r="F46" s="54">
        <v>533614.88</v>
      </c>
      <c r="G46" s="54">
        <f t="shared" si="0"/>
        <v>58.76815859030837</v>
      </c>
    </row>
    <row r="47" spans="1:7" ht="16.5" customHeight="1">
      <c r="A47" s="3"/>
      <c r="B47" s="3"/>
      <c r="C47" s="4" t="s">
        <v>78</v>
      </c>
      <c r="D47" s="5" t="s">
        <v>79</v>
      </c>
      <c r="E47" s="7" t="s">
        <v>97</v>
      </c>
      <c r="F47" s="54">
        <v>390776.05</v>
      </c>
      <c r="G47" s="54">
        <f t="shared" si="0"/>
        <v>53.09457201086956</v>
      </c>
    </row>
    <row r="48" spans="1:7" ht="16.5" customHeight="1">
      <c r="A48" s="3"/>
      <c r="B48" s="3"/>
      <c r="C48" s="4" t="s">
        <v>81</v>
      </c>
      <c r="D48" s="5" t="s">
        <v>82</v>
      </c>
      <c r="E48" s="7" t="s">
        <v>98</v>
      </c>
      <c r="F48" s="54">
        <v>134</v>
      </c>
      <c r="G48" s="54">
        <f t="shared" si="0"/>
        <v>62.61682242990654</v>
      </c>
    </row>
    <row r="49" spans="1:7" ht="16.5" customHeight="1">
      <c r="A49" s="3"/>
      <c r="B49" s="3"/>
      <c r="C49" s="4" t="s">
        <v>84</v>
      </c>
      <c r="D49" s="5" t="s">
        <v>85</v>
      </c>
      <c r="E49" s="7" t="s">
        <v>99</v>
      </c>
      <c r="F49" s="54">
        <v>91475</v>
      </c>
      <c r="G49" s="54">
        <f t="shared" si="0"/>
        <v>53.80882352941177</v>
      </c>
    </row>
    <row r="50" spans="1:7" ht="16.5" customHeight="1">
      <c r="A50" s="3"/>
      <c r="B50" s="3"/>
      <c r="C50" s="4" t="s">
        <v>100</v>
      </c>
      <c r="D50" s="5" t="s">
        <v>101</v>
      </c>
      <c r="E50" s="7" t="s">
        <v>102</v>
      </c>
      <c r="F50" s="54">
        <v>9526</v>
      </c>
      <c r="G50" s="54">
        <f t="shared" si="0"/>
        <v>95.26</v>
      </c>
    </row>
    <row r="51" spans="1:7" ht="16.5" customHeight="1">
      <c r="A51" s="3"/>
      <c r="B51" s="3"/>
      <c r="C51" s="4" t="s">
        <v>103</v>
      </c>
      <c r="D51" s="5" t="s">
        <v>104</v>
      </c>
      <c r="E51" s="7" t="s">
        <v>105</v>
      </c>
      <c r="F51" s="54">
        <v>780</v>
      </c>
      <c r="G51" s="54">
        <f t="shared" si="0"/>
        <v>19.5</v>
      </c>
    </row>
    <row r="52" spans="1:7" ht="16.5" customHeight="1">
      <c r="A52" s="3"/>
      <c r="B52" s="3"/>
      <c r="C52" s="4" t="s">
        <v>87</v>
      </c>
      <c r="D52" s="5" t="s">
        <v>88</v>
      </c>
      <c r="E52" s="7" t="s">
        <v>99</v>
      </c>
      <c r="F52" s="54">
        <v>146874.81</v>
      </c>
      <c r="G52" s="54">
        <f t="shared" si="0"/>
        <v>86.39694705882353</v>
      </c>
    </row>
    <row r="53" spans="1:7" ht="16.5" customHeight="1">
      <c r="A53" s="3"/>
      <c r="B53" s="3"/>
      <c r="C53" s="4" t="s">
        <v>106</v>
      </c>
      <c r="D53" s="5" t="s">
        <v>107</v>
      </c>
      <c r="E53" s="7" t="s">
        <v>105</v>
      </c>
      <c r="F53" s="54">
        <v>1901.6</v>
      </c>
      <c r="G53" s="54">
        <f t="shared" si="0"/>
        <v>47.54</v>
      </c>
    </row>
    <row r="54" spans="1:7" ht="16.5" customHeight="1">
      <c r="A54" s="3"/>
      <c r="B54" s="3"/>
      <c r="C54" s="4" t="s">
        <v>90</v>
      </c>
      <c r="D54" s="5" t="s">
        <v>91</v>
      </c>
      <c r="E54" s="7" t="s">
        <v>108</v>
      </c>
      <c r="F54" s="54">
        <v>2031.42</v>
      </c>
      <c r="G54" s="54">
        <f t="shared" si="0"/>
        <v>29.020285714285713</v>
      </c>
    </row>
    <row r="55" spans="1:7" ht="27.75" customHeight="1">
      <c r="A55" s="3"/>
      <c r="B55" s="51" t="s">
        <v>109</v>
      </c>
      <c r="C55" s="51"/>
      <c r="D55" s="52" t="s">
        <v>110</v>
      </c>
      <c r="E55" s="53" t="s">
        <v>111</v>
      </c>
      <c r="F55" s="57">
        <f>SUM(F56:F59)</f>
        <v>219323.94000000003</v>
      </c>
      <c r="G55" s="57">
        <f t="shared" si="0"/>
        <v>91.65229419139158</v>
      </c>
    </row>
    <row r="56" spans="1:7" ht="16.5" customHeight="1">
      <c r="A56" s="3"/>
      <c r="B56" s="3"/>
      <c r="C56" s="4" t="s">
        <v>112</v>
      </c>
      <c r="D56" s="5" t="s">
        <v>113</v>
      </c>
      <c r="E56" s="7" t="s">
        <v>114</v>
      </c>
      <c r="F56" s="54">
        <v>9980</v>
      </c>
      <c r="G56" s="54">
        <f t="shared" si="0"/>
        <v>52.526315789473685</v>
      </c>
    </row>
    <row r="57" spans="1:7" ht="16.5" customHeight="1">
      <c r="A57" s="3"/>
      <c r="B57" s="3"/>
      <c r="C57" s="4" t="s">
        <v>115</v>
      </c>
      <c r="D57" s="5" t="s">
        <v>116</v>
      </c>
      <c r="E57" s="7" t="s">
        <v>117</v>
      </c>
      <c r="F57" s="54">
        <v>70003.26</v>
      </c>
      <c r="G57" s="54">
        <f t="shared" si="0"/>
        <v>77.78139999999999</v>
      </c>
    </row>
    <row r="58" spans="1:7" ht="27.75" customHeight="1">
      <c r="A58" s="3"/>
      <c r="B58" s="3"/>
      <c r="C58" s="4" t="s">
        <v>118</v>
      </c>
      <c r="D58" s="5" t="s">
        <v>119</v>
      </c>
      <c r="E58" s="7" t="s">
        <v>120</v>
      </c>
      <c r="F58" s="54">
        <v>139224.39</v>
      </c>
      <c r="G58" s="54">
        <f t="shared" si="0"/>
        <v>107.09568461538463</v>
      </c>
    </row>
    <row r="59" spans="1:7" ht="16.5" customHeight="1">
      <c r="A59" s="3"/>
      <c r="B59" s="3"/>
      <c r="C59" s="4" t="s">
        <v>41</v>
      </c>
      <c r="D59" s="5" t="s">
        <v>42</v>
      </c>
      <c r="E59" s="7" t="s">
        <v>9</v>
      </c>
      <c r="F59" s="54">
        <v>116.29</v>
      </c>
      <c r="G59" s="54">
        <f t="shared" si="0"/>
        <v>38.763333333333335</v>
      </c>
    </row>
    <row r="60" spans="1:7" ht="16.5" customHeight="1">
      <c r="A60" s="3"/>
      <c r="B60" s="51" t="s">
        <v>121</v>
      </c>
      <c r="C60" s="51"/>
      <c r="D60" s="52" t="s">
        <v>122</v>
      </c>
      <c r="E60" s="53" t="s">
        <v>123</v>
      </c>
      <c r="F60" s="57">
        <f>SUM(F61:F62)</f>
        <v>2898006.19</v>
      </c>
      <c r="G60" s="57">
        <f t="shared" si="0"/>
        <v>45.451584207035445</v>
      </c>
    </row>
    <row r="61" spans="1:7" ht="16.5" customHeight="1">
      <c r="A61" s="3"/>
      <c r="B61" s="3"/>
      <c r="C61" s="4" t="s">
        <v>124</v>
      </c>
      <c r="D61" s="5" t="s">
        <v>125</v>
      </c>
      <c r="E61" s="7" t="s">
        <v>126</v>
      </c>
      <c r="F61" s="54">
        <v>2775549</v>
      </c>
      <c r="G61" s="54">
        <f t="shared" si="0"/>
        <v>44.29518280237771</v>
      </c>
    </row>
    <row r="62" spans="1:7" ht="16.5" customHeight="1">
      <c r="A62" s="3"/>
      <c r="B62" s="3"/>
      <c r="C62" s="4" t="s">
        <v>127</v>
      </c>
      <c r="D62" s="5" t="s">
        <v>128</v>
      </c>
      <c r="E62" s="7" t="s">
        <v>129</v>
      </c>
      <c r="F62" s="54">
        <v>122457.19</v>
      </c>
      <c r="G62" s="54">
        <f t="shared" si="0"/>
        <v>111.32471818181818</v>
      </c>
    </row>
    <row r="63" spans="1:7" ht="16.5" customHeight="1">
      <c r="A63" s="48" t="s">
        <v>130</v>
      </c>
      <c r="B63" s="48"/>
      <c r="C63" s="48"/>
      <c r="D63" s="49" t="s">
        <v>131</v>
      </c>
      <c r="E63" s="50" t="s">
        <v>132</v>
      </c>
      <c r="F63" s="56">
        <f>F64+F66+F68</f>
        <v>5060028.27</v>
      </c>
      <c r="G63" s="56">
        <f t="shared" si="0"/>
        <v>60.89286333611842</v>
      </c>
    </row>
    <row r="64" spans="1:7" ht="27" customHeight="1">
      <c r="A64" s="3"/>
      <c r="B64" s="51" t="s">
        <v>133</v>
      </c>
      <c r="C64" s="51"/>
      <c r="D64" s="52" t="s">
        <v>134</v>
      </c>
      <c r="E64" s="53" t="s">
        <v>135</v>
      </c>
      <c r="F64" s="57">
        <f>F65</f>
        <v>4805896</v>
      </c>
      <c r="G64" s="57">
        <f t="shared" si="0"/>
        <v>61.53843001900869</v>
      </c>
    </row>
    <row r="65" spans="1:7" ht="16.5" customHeight="1">
      <c r="A65" s="3"/>
      <c r="B65" s="3"/>
      <c r="C65" s="4" t="s">
        <v>136</v>
      </c>
      <c r="D65" s="5" t="s">
        <v>137</v>
      </c>
      <c r="E65" s="7" t="s">
        <v>135</v>
      </c>
      <c r="F65" s="54">
        <v>4805896</v>
      </c>
      <c r="G65" s="54">
        <f t="shared" si="0"/>
        <v>61.53843001900869</v>
      </c>
    </row>
    <row r="66" spans="1:7" ht="16.5" customHeight="1">
      <c r="A66" s="3"/>
      <c r="B66" s="51" t="s">
        <v>138</v>
      </c>
      <c r="C66" s="51"/>
      <c r="D66" s="52" t="s">
        <v>139</v>
      </c>
      <c r="E66" s="53" t="s">
        <v>140</v>
      </c>
      <c r="F66" s="57">
        <f>F67</f>
        <v>212868</v>
      </c>
      <c r="G66" s="57">
        <f t="shared" si="0"/>
        <v>50.000469779109864</v>
      </c>
    </row>
    <row r="67" spans="1:7" ht="16.5" customHeight="1">
      <c r="A67" s="3"/>
      <c r="B67" s="3"/>
      <c r="C67" s="4" t="s">
        <v>136</v>
      </c>
      <c r="D67" s="5" t="s">
        <v>137</v>
      </c>
      <c r="E67" s="7" t="s">
        <v>140</v>
      </c>
      <c r="F67" s="54">
        <v>212868</v>
      </c>
      <c r="G67" s="54">
        <f t="shared" si="0"/>
        <v>50.000469779109864</v>
      </c>
    </row>
    <row r="68" spans="1:7" ht="16.5" customHeight="1">
      <c r="A68" s="3"/>
      <c r="B68" s="51" t="s">
        <v>141</v>
      </c>
      <c r="C68" s="51"/>
      <c r="D68" s="52" t="s">
        <v>142</v>
      </c>
      <c r="E68" s="53" t="s">
        <v>143</v>
      </c>
      <c r="F68" s="57">
        <f>SUM(F69:F74)</f>
        <v>41264.270000000004</v>
      </c>
      <c r="G68" s="57">
        <f t="shared" si="0"/>
        <v>55.458256054619255</v>
      </c>
    </row>
    <row r="69" spans="1:7" ht="16.5" customHeight="1">
      <c r="A69" s="3"/>
      <c r="B69" s="3"/>
      <c r="C69" s="4" t="s">
        <v>106</v>
      </c>
      <c r="D69" s="5" t="s">
        <v>107</v>
      </c>
      <c r="E69" s="7" t="s">
        <v>144</v>
      </c>
      <c r="F69" s="54">
        <v>11175</v>
      </c>
      <c r="G69" s="54">
        <f t="shared" si="0"/>
        <v>77.60416666666667</v>
      </c>
    </row>
    <row r="70" spans="1:7" ht="16.5" customHeight="1">
      <c r="A70" s="3"/>
      <c r="B70" s="3"/>
      <c r="C70" s="4" t="s">
        <v>41</v>
      </c>
      <c r="D70" s="5" t="s">
        <v>42</v>
      </c>
      <c r="E70" s="7" t="s">
        <v>145</v>
      </c>
      <c r="F70" s="54">
        <v>16204.94</v>
      </c>
      <c r="G70" s="54">
        <f t="shared" si="0"/>
        <v>81.0247</v>
      </c>
    </row>
    <row r="71" spans="1:7" ht="16.5" customHeight="1">
      <c r="A71" s="3"/>
      <c r="B71" s="3"/>
      <c r="C71" s="4" t="s">
        <v>162</v>
      </c>
      <c r="D71" s="5" t="s">
        <v>163</v>
      </c>
      <c r="E71" s="7"/>
      <c r="F71" s="54">
        <v>13677.62</v>
      </c>
      <c r="G71" s="54"/>
    </row>
    <row r="72" spans="1:7" ht="27.75" customHeight="1">
      <c r="A72" s="3"/>
      <c r="B72" s="3"/>
      <c r="C72" s="4" t="s">
        <v>146</v>
      </c>
      <c r="D72" s="5" t="s">
        <v>147</v>
      </c>
      <c r="E72" s="7" t="s">
        <v>148</v>
      </c>
      <c r="F72" s="54">
        <v>0</v>
      </c>
      <c r="G72" s="54">
        <f t="shared" si="0"/>
        <v>0</v>
      </c>
    </row>
    <row r="73" spans="1:7" ht="39.75" customHeight="1">
      <c r="A73" s="3"/>
      <c r="B73" s="3"/>
      <c r="C73" s="4" t="s">
        <v>149</v>
      </c>
      <c r="D73" s="5" t="s">
        <v>150</v>
      </c>
      <c r="E73" s="7" t="s">
        <v>151</v>
      </c>
      <c r="F73" s="54">
        <v>206.71</v>
      </c>
      <c r="G73" s="54">
        <f t="shared" si="0"/>
        <v>100.34466019417475</v>
      </c>
    </row>
    <row r="74" spans="1:7" ht="39.75" customHeight="1">
      <c r="A74" s="3"/>
      <c r="B74" s="3"/>
      <c r="C74" s="4" t="s">
        <v>152</v>
      </c>
      <c r="D74" s="5" t="s">
        <v>153</v>
      </c>
      <c r="E74" s="7" t="s">
        <v>154</v>
      </c>
      <c r="F74" s="54"/>
      <c r="G74" s="54">
        <f aca="true" t="shared" si="1" ref="G74:G132">F74*100/E74</f>
        <v>0</v>
      </c>
    </row>
    <row r="75" spans="1:7" ht="16.5" customHeight="1">
      <c r="A75" s="48" t="s">
        <v>155</v>
      </c>
      <c r="B75" s="48"/>
      <c r="C75" s="48"/>
      <c r="D75" s="49" t="s">
        <v>156</v>
      </c>
      <c r="E75" s="50" t="s">
        <v>157</v>
      </c>
      <c r="F75" s="56">
        <f>F76+F79+F82+F89</f>
        <v>436628.45999999996</v>
      </c>
      <c r="G75" s="56">
        <f t="shared" si="1"/>
        <v>51.3387608247059</v>
      </c>
    </row>
    <row r="76" spans="1:7" ht="16.5" customHeight="1">
      <c r="A76" s="3"/>
      <c r="B76" s="51" t="s">
        <v>158</v>
      </c>
      <c r="C76" s="51"/>
      <c r="D76" s="52" t="s">
        <v>159</v>
      </c>
      <c r="E76" s="53" t="s">
        <v>160</v>
      </c>
      <c r="F76" s="57">
        <f>SUM(F77:F78)</f>
        <v>2230.94</v>
      </c>
      <c r="G76" s="57">
        <f t="shared" si="1"/>
        <v>19.811206819998223</v>
      </c>
    </row>
    <row r="77" spans="1:7" ht="16.5" customHeight="1">
      <c r="A77" s="3"/>
      <c r="B77" s="3"/>
      <c r="C77" s="4" t="s">
        <v>41</v>
      </c>
      <c r="D77" s="5" t="s">
        <v>42</v>
      </c>
      <c r="E77" s="7" t="s">
        <v>161</v>
      </c>
      <c r="F77" s="54">
        <v>1267.09</v>
      </c>
      <c r="G77" s="54">
        <f t="shared" si="1"/>
        <v>14.16059454626732</v>
      </c>
    </row>
    <row r="78" spans="1:7" ht="16.5" customHeight="1">
      <c r="A78" s="3"/>
      <c r="B78" s="3"/>
      <c r="C78" s="4" t="s">
        <v>162</v>
      </c>
      <c r="D78" s="5" t="s">
        <v>163</v>
      </c>
      <c r="E78" s="7" t="s">
        <v>164</v>
      </c>
      <c r="F78" s="54">
        <v>963.85</v>
      </c>
      <c r="G78" s="54">
        <f t="shared" si="1"/>
        <v>41.67099005620406</v>
      </c>
    </row>
    <row r="79" spans="1:7" ht="16.5" customHeight="1">
      <c r="A79" s="3"/>
      <c r="B79" s="51" t="s">
        <v>165</v>
      </c>
      <c r="C79" s="51"/>
      <c r="D79" s="52" t="s">
        <v>166</v>
      </c>
      <c r="E79" s="53" t="s">
        <v>167</v>
      </c>
      <c r="F79" s="57">
        <f>SUM(F80:F81)</f>
        <v>23252.16</v>
      </c>
      <c r="G79" s="57">
        <f t="shared" si="1"/>
        <v>47.607870436723246</v>
      </c>
    </row>
    <row r="80" spans="1:7" ht="28.5" customHeight="1">
      <c r="A80" s="3"/>
      <c r="B80" s="3"/>
      <c r="C80" s="4" t="s">
        <v>146</v>
      </c>
      <c r="D80" s="5" t="s">
        <v>147</v>
      </c>
      <c r="E80" s="7" t="s">
        <v>168</v>
      </c>
      <c r="F80" s="54">
        <v>19932</v>
      </c>
      <c r="G80" s="54">
        <f t="shared" si="1"/>
        <v>50.001254295963676</v>
      </c>
    </row>
    <row r="81" spans="1:7" ht="40.5" customHeight="1">
      <c r="A81" s="3"/>
      <c r="B81" s="3"/>
      <c r="C81" s="4" t="s">
        <v>169</v>
      </c>
      <c r="D81" s="5" t="s">
        <v>170</v>
      </c>
      <c r="E81" s="7" t="s">
        <v>171</v>
      </c>
      <c r="F81" s="54">
        <v>3320.16</v>
      </c>
      <c r="G81" s="54">
        <f t="shared" si="1"/>
        <v>36.981064825128094</v>
      </c>
    </row>
    <row r="82" spans="1:7" ht="16.5" customHeight="1">
      <c r="A82" s="3"/>
      <c r="B82" s="51" t="s">
        <v>172</v>
      </c>
      <c r="C82" s="51"/>
      <c r="D82" s="52" t="s">
        <v>173</v>
      </c>
      <c r="E82" s="53" t="s">
        <v>174</v>
      </c>
      <c r="F82" s="57">
        <f>SUM(F83:F88)</f>
        <v>410895.36</v>
      </c>
      <c r="G82" s="57">
        <f t="shared" si="1"/>
        <v>52.00331589745018</v>
      </c>
    </row>
    <row r="83" spans="1:7" ht="16.5" customHeight="1">
      <c r="A83" s="3"/>
      <c r="B83" s="3"/>
      <c r="C83" s="4" t="s">
        <v>106</v>
      </c>
      <c r="D83" s="5" t="s">
        <v>107</v>
      </c>
      <c r="E83" s="7" t="s">
        <v>175</v>
      </c>
      <c r="F83" s="54">
        <v>79.2</v>
      </c>
      <c r="G83" s="54">
        <f t="shared" si="1"/>
        <v>18.591549295774648</v>
      </c>
    </row>
    <row r="84" spans="1:7" ht="16.5" customHeight="1">
      <c r="A84" s="3"/>
      <c r="B84" s="3"/>
      <c r="C84" s="4" t="s">
        <v>53</v>
      </c>
      <c r="D84" s="5" t="s">
        <v>54</v>
      </c>
      <c r="E84" s="7" t="s">
        <v>176</v>
      </c>
      <c r="F84" s="54">
        <v>47860.39</v>
      </c>
      <c r="G84" s="54">
        <f t="shared" si="1"/>
        <v>41.982798245614035</v>
      </c>
    </row>
    <row r="85" spans="1:7" ht="16.5" customHeight="1">
      <c r="A85" s="3"/>
      <c r="B85" s="3"/>
      <c r="C85" s="4" t="s">
        <v>41</v>
      </c>
      <c r="D85" s="5" t="s">
        <v>42</v>
      </c>
      <c r="E85" s="7" t="s">
        <v>177</v>
      </c>
      <c r="F85" s="54">
        <v>261.5</v>
      </c>
      <c r="G85" s="54">
        <f t="shared" si="1"/>
        <v>35.821917808219176</v>
      </c>
    </row>
    <row r="86" spans="1:7" ht="16.5" customHeight="1">
      <c r="A86" s="3"/>
      <c r="B86" s="3"/>
      <c r="C86" s="4" t="s">
        <v>162</v>
      </c>
      <c r="D86" s="5" t="s">
        <v>163</v>
      </c>
      <c r="E86" s="7" t="s">
        <v>178</v>
      </c>
      <c r="F86" s="54"/>
      <c r="G86" s="54">
        <f t="shared" si="1"/>
        <v>0</v>
      </c>
    </row>
    <row r="87" spans="1:7" ht="27" customHeight="1">
      <c r="A87" s="3"/>
      <c r="B87" s="3"/>
      <c r="C87" s="4" t="s">
        <v>146</v>
      </c>
      <c r="D87" s="5" t="s">
        <v>147</v>
      </c>
      <c r="E87" s="7" t="s">
        <v>179</v>
      </c>
      <c r="F87" s="54">
        <v>248238</v>
      </c>
      <c r="G87" s="54">
        <f t="shared" si="1"/>
        <v>50</v>
      </c>
    </row>
    <row r="88" spans="1:7" ht="39" customHeight="1">
      <c r="A88" s="3"/>
      <c r="B88" s="3"/>
      <c r="C88" s="4" t="s">
        <v>169</v>
      </c>
      <c r="D88" s="5" t="s">
        <v>170</v>
      </c>
      <c r="E88" s="7" t="s">
        <v>180</v>
      </c>
      <c r="F88" s="54">
        <v>114456.27</v>
      </c>
      <c r="G88" s="54">
        <f t="shared" si="1"/>
        <v>64.19416479245304</v>
      </c>
    </row>
    <row r="89" spans="1:7" ht="16.5" customHeight="1">
      <c r="A89" s="3"/>
      <c r="B89" s="51" t="s">
        <v>181</v>
      </c>
      <c r="C89" s="51"/>
      <c r="D89" s="52" t="s">
        <v>182</v>
      </c>
      <c r="E89" s="53" t="s">
        <v>183</v>
      </c>
      <c r="F89" s="57">
        <f>SUM(F90)</f>
        <v>250</v>
      </c>
      <c r="G89" s="57">
        <f t="shared" si="1"/>
        <v>100</v>
      </c>
    </row>
    <row r="90" spans="1:7" ht="16.5" customHeight="1">
      <c r="A90" s="3"/>
      <c r="B90" s="3"/>
      <c r="C90" s="4" t="s">
        <v>18</v>
      </c>
      <c r="D90" s="5" t="s">
        <v>19</v>
      </c>
      <c r="E90" s="7" t="s">
        <v>183</v>
      </c>
      <c r="F90" s="54">
        <v>250</v>
      </c>
      <c r="G90" s="54">
        <f t="shared" si="1"/>
        <v>100</v>
      </c>
    </row>
    <row r="91" spans="1:7" ht="16.5" customHeight="1">
      <c r="A91" s="48" t="s">
        <v>184</v>
      </c>
      <c r="B91" s="48"/>
      <c r="C91" s="48"/>
      <c r="D91" s="49" t="s">
        <v>185</v>
      </c>
      <c r="E91" s="50" t="s">
        <v>186</v>
      </c>
      <c r="F91" s="56">
        <f>F92</f>
        <v>0</v>
      </c>
      <c r="G91" s="56">
        <f t="shared" si="1"/>
        <v>0</v>
      </c>
    </row>
    <row r="92" spans="1:7" ht="16.5" customHeight="1">
      <c r="A92" s="3"/>
      <c r="B92" s="51" t="s">
        <v>187</v>
      </c>
      <c r="C92" s="51"/>
      <c r="D92" s="52" t="s">
        <v>6</v>
      </c>
      <c r="E92" s="53" t="s">
        <v>186</v>
      </c>
      <c r="F92" s="57">
        <f>F93</f>
        <v>0</v>
      </c>
      <c r="G92" s="57">
        <f t="shared" si="1"/>
        <v>0</v>
      </c>
    </row>
    <row r="93" spans="1:7" ht="39.75" customHeight="1">
      <c r="A93" s="3"/>
      <c r="B93" s="3"/>
      <c r="C93" s="4" t="s">
        <v>10</v>
      </c>
      <c r="D93" s="5" t="s">
        <v>11</v>
      </c>
      <c r="E93" s="7" t="s">
        <v>186</v>
      </c>
      <c r="F93" s="54"/>
      <c r="G93" s="54">
        <f t="shared" si="1"/>
        <v>0</v>
      </c>
    </row>
    <row r="94" spans="1:7" ht="16.5" customHeight="1">
      <c r="A94" s="48" t="s">
        <v>188</v>
      </c>
      <c r="B94" s="48"/>
      <c r="C94" s="48"/>
      <c r="D94" s="49" t="s">
        <v>189</v>
      </c>
      <c r="E94" s="50" t="s">
        <v>190</v>
      </c>
      <c r="F94" s="58">
        <f>F95+F97+F101+F104+F106+F108+F110+F114</f>
        <v>706029.8799999999</v>
      </c>
      <c r="G94" s="58">
        <f t="shared" si="1"/>
        <v>55.88681578157886</v>
      </c>
    </row>
    <row r="95" spans="1:7" ht="16.5" customHeight="1">
      <c r="A95" s="3"/>
      <c r="B95" s="51" t="s">
        <v>191</v>
      </c>
      <c r="C95" s="51"/>
      <c r="D95" s="52" t="s">
        <v>192</v>
      </c>
      <c r="E95" s="53" t="s">
        <v>193</v>
      </c>
      <c r="F95" s="57">
        <f>F96</f>
        <v>27039</v>
      </c>
      <c r="G95" s="57">
        <f t="shared" si="1"/>
        <v>100</v>
      </c>
    </row>
    <row r="96" spans="1:7" ht="30" customHeight="1">
      <c r="A96" s="3"/>
      <c r="B96" s="3"/>
      <c r="C96" s="4" t="s">
        <v>146</v>
      </c>
      <c r="D96" s="5" t="s">
        <v>147</v>
      </c>
      <c r="E96" s="7" t="s">
        <v>193</v>
      </c>
      <c r="F96" s="54">
        <v>27039</v>
      </c>
      <c r="G96" s="54">
        <f t="shared" si="1"/>
        <v>100</v>
      </c>
    </row>
    <row r="97" spans="1:7" ht="37.5" customHeight="1">
      <c r="A97" s="3"/>
      <c r="B97" s="51" t="s">
        <v>194</v>
      </c>
      <c r="C97" s="51"/>
      <c r="D97" s="52" t="s">
        <v>195</v>
      </c>
      <c r="E97" s="53" t="s">
        <v>196</v>
      </c>
      <c r="F97" s="57">
        <f>SUM(F99+F100+F98)</f>
        <v>513465.99000000005</v>
      </c>
      <c r="G97" s="57">
        <f t="shared" si="1"/>
        <v>50.91600236797405</v>
      </c>
    </row>
    <row r="98" spans="1:7" ht="18.75" customHeight="1">
      <c r="A98" s="3"/>
      <c r="B98" s="46"/>
      <c r="C98" s="4" t="s">
        <v>106</v>
      </c>
      <c r="D98" s="5" t="s">
        <v>107</v>
      </c>
      <c r="E98" s="47"/>
      <c r="F98" s="54">
        <v>70.4</v>
      </c>
      <c r="G98" s="54"/>
    </row>
    <row r="99" spans="1:7" ht="39.75" customHeight="1">
      <c r="A99" s="3"/>
      <c r="B99" s="3"/>
      <c r="C99" s="4" t="s">
        <v>10</v>
      </c>
      <c r="D99" s="5" t="s">
        <v>11</v>
      </c>
      <c r="E99" s="7" t="s">
        <v>197</v>
      </c>
      <c r="F99" s="54">
        <v>508000</v>
      </c>
      <c r="G99" s="54">
        <f t="shared" si="1"/>
        <v>50.808434200077215</v>
      </c>
    </row>
    <row r="100" spans="1:7" ht="40.5" customHeight="1">
      <c r="A100" s="3"/>
      <c r="B100" s="3"/>
      <c r="C100" s="4" t="s">
        <v>198</v>
      </c>
      <c r="D100" s="5" t="s">
        <v>199</v>
      </c>
      <c r="E100" s="7" t="s">
        <v>200</v>
      </c>
      <c r="F100" s="54">
        <v>5395.59</v>
      </c>
      <c r="G100" s="54">
        <f t="shared" si="1"/>
        <v>62.572074683984695</v>
      </c>
    </row>
    <row r="101" spans="1:7" ht="54" customHeight="1">
      <c r="A101" s="3"/>
      <c r="B101" s="51" t="s">
        <v>201</v>
      </c>
      <c r="C101" s="51"/>
      <c r="D101" s="52" t="s">
        <v>202</v>
      </c>
      <c r="E101" s="53" t="s">
        <v>203</v>
      </c>
      <c r="F101" s="57">
        <f>SUM(F102:F103)</f>
        <v>2943</v>
      </c>
      <c r="G101" s="57">
        <f t="shared" si="1"/>
        <v>46.63286325463476</v>
      </c>
    </row>
    <row r="102" spans="1:7" ht="45" customHeight="1">
      <c r="A102" s="3"/>
      <c r="B102" s="3"/>
      <c r="C102" s="4" t="s">
        <v>10</v>
      </c>
      <c r="D102" s="5" t="s">
        <v>11</v>
      </c>
      <c r="E102" s="7" t="s">
        <v>204</v>
      </c>
      <c r="F102" s="54">
        <v>1571</v>
      </c>
      <c r="G102" s="54">
        <f t="shared" si="1"/>
        <v>33.77768221887766</v>
      </c>
    </row>
    <row r="103" spans="1:7" ht="30" customHeight="1">
      <c r="A103" s="3"/>
      <c r="B103" s="3"/>
      <c r="C103" s="4" t="s">
        <v>146</v>
      </c>
      <c r="D103" s="5" t="s">
        <v>147</v>
      </c>
      <c r="E103" s="7" t="s">
        <v>205</v>
      </c>
      <c r="F103" s="54">
        <v>1372</v>
      </c>
      <c r="G103" s="54">
        <f t="shared" si="1"/>
        <v>82.65060240963855</v>
      </c>
    </row>
    <row r="104" spans="1:7" ht="30" customHeight="1">
      <c r="A104" s="3"/>
      <c r="B104" s="51" t="s">
        <v>206</v>
      </c>
      <c r="C104" s="51"/>
      <c r="D104" s="52" t="s">
        <v>207</v>
      </c>
      <c r="E104" s="53" t="s">
        <v>208</v>
      </c>
      <c r="F104" s="57">
        <f>F105</f>
        <v>92280</v>
      </c>
      <c r="G104" s="57">
        <f t="shared" si="1"/>
        <v>81.41874007411329</v>
      </c>
    </row>
    <row r="105" spans="1:7" ht="27" customHeight="1">
      <c r="A105" s="3"/>
      <c r="B105" s="3"/>
      <c r="C105" s="4" t="s">
        <v>146</v>
      </c>
      <c r="D105" s="5" t="s">
        <v>147</v>
      </c>
      <c r="E105" s="7" t="s">
        <v>208</v>
      </c>
      <c r="F105" s="54">
        <v>92280</v>
      </c>
      <c r="G105" s="54">
        <f t="shared" si="1"/>
        <v>81.41874007411329</v>
      </c>
    </row>
    <row r="106" spans="1:7" ht="16.5" customHeight="1">
      <c r="A106" s="3"/>
      <c r="B106" s="51" t="s">
        <v>209</v>
      </c>
      <c r="C106" s="51"/>
      <c r="D106" s="52" t="s">
        <v>210</v>
      </c>
      <c r="E106" s="53" t="s">
        <v>211</v>
      </c>
      <c r="F106" s="57">
        <f>F107</f>
        <v>231.7</v>
      </c>
      <c r="G106" s="57">
        <f t="shared" si="1"/>
        <v>64.90196078431373</v>
      </c>
    </row>
    <row r="107" spans="1:7" ht="42.75" customHeight="1">
      <c r="A107" s="3"/>
      <c r="B107" s="3"/>
      <c r="C107" s="4" t="s">
        <v>10</v>
      </c>
      <c r="D107" s="5" t="s">
        <v>11</v>
      </c>
      <c r="E107" s="7" t="s">
        <v>211</v>
      </c>
      <c r="F107" s="54">
        <v>231.7</v>
      </c>
      <c r="G107" s="54">
        <f t="shared" si="1"/>
        <v>64.90196078431373</v>
      </c>
    </row>
    <row r="108" spans="1:7" ht="16.5" customHeight="1">
      <c r="A108" s="3"/>
      <c r="B108" s="51" t="s">
        <v>212</v>
      </c>
      <c r="C108" s="51"/>
      <c r="D108" s="52" t="s">
        <v>213</v>
      </c>
      <c r="E108" s="53" t="s">
        <v>214</v>
      </c>
      <c r="F108" s="57">
        <f>F109</f>
        <v>19200</v>
      </c>
      <c r="G108" s="57">
        <f t="shared" si="1"/>
        <v>96.96969696969697</v>
      </c>
    </row>
    <row r="109" spans="1:7" ht="29.25" customHeight="1">
      <c r="A109" s="3"/>
      <c r="B109" s="3"/>
      <c r="C109" s="4" t="s">
        <v>146</v>
      </c>
      <c r="D109" s="5" t="s">
        <v>147</v>
      </c>
      <c r="E109" s="7" t="s">
        <v>214</v>
      </c>
      <c r="F109" s="54">
        <v>19200</v>
      </c>
      <c r="G109" s="54">
        <f t="shared" si="1"/>
        <v>96.96969696969697</v>
      </c>
    </row>
    <row r="110" spans="1:7" ht="16.5" customHeight="1">
      <c r="A110" s="3"/>
      <c r="B110" s="51" t="s">
        <v>215</v>
      </c>
      <c r="C110" s="51"/>
      <c r="D110" s="52" t="s">
        <v>216</v>
      </c>
      <c r="E110" s="53" t="s">
        <v>217</v>
      </c>
      <c r="F110" s="57">
        <f>SUM(F111:F113)</f>
        <v>17564.19</v>
      </c>
      <c r="G110" s="57">
        <f t="shared" si="1"/>
        <v>52.11771164060413</v>
      </c>
    </row>
    <row r="111" spans="1:7" ht="16.5" customHeight="1">
      <c r="A111" s="3"/>
      <c r="B111" s="3"/>
      <c r="C111" s="4" t="s">
        <v>41</v>
      </c>
      <c r="D111" s="5" t="s">
        <v>42</v>
      </c>
      <c r="E111" s="7" t="s">
        <v>218</v>
      </c>
      <c r="F111" s="54">
        <v>867.19</v>
      </c>
      <c r="G111" s="54">
        <f t="shared" si="1"/>
        <v>34.6876</v>
      </c>
    </row>
    <row r="112" spans="1:7" ht="16.5" customHeight="1">
      <c r="A112" s="3"/>
      <c r="B112" s="3"/>
      <c r="C112" s="4" t="s">
        <v>162</v>
      </c>
      <c r="D112" s="5" t="s">
        <v>163</v>
      </c>
      <c r="E112" s="7" t="s">
        <v>219</v>
      </c>
      <c r="F112" s="54">
        <v>37</v>
      </c>
      <c r="G112" s="54">
        <f t="shared" si="1"/>
        <v>43.529411764705884</v>
      </c>
    </row>
    <row r="113" spans="1:7" ht="27.75" customHeight="1">
      <c r="A113" s="3"/>
      <c r="B113" s="3"/>
      <c r="C113" s="4" t="s">
        <v>146</v>
      </c>
      <c r="D113" s="5" t="s">
        <v>147</v>
      </c>
      <c r="E113" s="7" t="s">
        <v>220</v>
      </c>
      <c r="F113" s="54">
        <v>16660</v>
      </c>
      <c r="G113" s="54">
        <f t="shared" si="1"/>
        <v>53.54158632214938</v>
      </c>
    </row>
    <row r="114" spans="1:7" ht="16.5" customHeight="1">
      <c r="A114" s="3"/>
      <c r="B114" s="51" t="s">
        <v>221</v>
      </c>
      <c r="C114" s="51"/>
      <c r="D114" s="52" t="s">
        <v>6</v>
      </c>
      <c r="E114" s="53" t="s">
        <v>222</v>
      </c>
      <c r="F114" s="57">
        <f>SUM(F115:F117)</f>
        <v>33306</v>
      </c>
      <c r="G114" s="57">
        <f t="shared" si="1"/>
        <v>61.31894837616908</v>
      </c>
    </row>
    <row r="115" spans="1:7" ht="16.5" customHeight="1">
      <c r="A115" s="3"/>
      <c r="B115" s="3"/>
      <c r="C115" s="4" t="s">
        <v>18</v>
      </c>
      <c r="D115" s="5" t="s">
        <v>19</v>
      </c>
      <c r="E115" s="7" t="s">
        <v>223</v>
      </c>
      <c r="F115" s="54">
        <v>500</v>
      </c>
      <c r="G115" s="54">
        <f t="shared" si="1"/>
        <v>100</v>
      </c>
    </row>
    <row r="116" spans="1:7" ht="41.25" customHeight="1">
      <c r="A116" s="3"/>
      <c r="B116" s="3"/>
      <c r="C116" s="4" t="s">
        <v>10</v>
      </c>
      <c r="D116" s="5" t="s">
        <v>11</v>
      </c>
      <c r="E116" s="7" t="s">
        <v>802</v>
      </c>
      <c r="F116" s="54">
        <v>21556</v>
      </c>
      <c r="G116" s="54">
        <f t="shared" si="1"/>
        <v>56.70244107744108</v>
      </c>
    </row>
    <row r="117" spans="1:7" ht="27.75" customHeight="1">
      <c r="A117" s="3"/>
      <c r="B117" s="3"/>
      <c r="C117" s="4" t="s">
        <v>146</v>
      </c>
      <c r="D117" s="5" t="s">
        <v>147</v>
      </c>
      <c r="E117" s="7" t="s">
        <v>801</v>
      </c>
      <c r="F117" s="54">
        <v>11250</v>
      </c>
      <c r="G117" s="54">
        <f t="shared" si="1"/>
        <v>71.20253164556962</v>
      </c>
    </row>
    <row r="118" spans="1:7" ht="16.5" customHeight="1">
      <c r="A118" s="48" t="s">
        <v>224</v>
      </c>
      <c r="B118" s="48"/>
      <c r="C118" s="48"/>
      <c r="D118" s="49" t="s">
        <v>225</v>
      </c>
      <c r="E118" s="50" t="s">
        <v>226</v>
      </c>
      <c r="F118" s="58">
        <f>F119</f>
        <v>30655</v>
      </c>
      <c r="G118" s="58">
        <f t="shared" si="1"/>
        <v>100</v>
      </c>
    </row>
    <row r="119" spans="1:7" ht="16.5" customHeight="1">
      <c r="A119" s="3"/>
      <c r="B119" s="51" t="s">
        <v>227</v>
      </c>
      <c r="C119" s="51"/>
      <c r="D119" s="52" t="s">
        <v>228</v>
      </c>
      <c r="E119" s="53" t="s">
        <v>226</v>
      </c>
      <c r="F119" s="57">
        <f>F120</f>
        <v>30655</v>
      </c>
      <c r="G119" s="57">
        <f t="shared" si="1"/>
        <v>100</v>
      </c>
    </row>
    <row r="120" spans="1:7" ht="27" customHeight="1">
      <c r="A120" s="3"/>
      <c r="B120" s="3"/>
      <c r="C120" s="4" t="s">
        <v>146</v>
      </c>
      <c r="D120" s="5" t="s">
        <v>147</v>
      </c>
      <c r="E120" s="7" t="s">
        <v>226</v>
      </c>
      <c r="F120" s="54">
        <v>30655</v>
      </c>
      <c r="G120" s="54">
        <f t="shared" si="1"/>
        <v>100</v>
      </c>
    </row>
    <row r="121" spans="1:7" ht="16.5" customHeight="1">
      <c r="A121" s="48" t="s">
        <v>229</v>
      </c>
      <c r="B121" s="48"/>
      <c r="C121" s="48"/>
      <c r="D121" s="49" t="s">
        <v>230</v>
      </c>
      <c r="E121" s="50" t="s">
        <v>231</v>
      </c>
      <c r="F121" s="58">
        <f>F122+F124+F126</f>
        <v>31627.45</v>
      </c>
      <c r="G121" s="58">
        <f t="shared" si="1"/>
        <v>60.531004784688996</v>
      </c>
    </row>
    <row r="122" spans="1:7" ht="27.75" customHeight="1">
      <c r="A122" s="3"/>
      <c r="B122" s="51" t="s">
        <v>232</v>
      </c>
      <c r="C122" s="51"/>
      <c r="D122" s="52" t="s">
        <v>233</v>
      </c>
      <c r="E122" s="53" t="s">
        <v>234</v>
      </c>
      <c r="F122" s="57">
        <f>F123</f>
        <v>14649.93</v>
      </c>
      <c r="G122" s="57">
        <f t="shared" si="1"/>
        <v>97.6662</v>
      </c>
    </row>
    <row r="123" spans="1:7" ht="16.5" customHeight="1">
      <c r="A123" s="3"/>
      <c r="B123" s="3"/>
      <c r="C123" s="4" t="s">
        <v>106</v>
      </c>
      <c r="D123" s="5" t="s">
        <v>107</v>
      </c>
      <c r="E123" s="7" t="s">
        <v>234</v>
      </c>
      <c r="F123" s="54">
        <v>14649.93</v>
      </c>
      <c r="G123" s="54">
        <f t="shared" si="1"/>
        <v>97.6662</v>
      </c>
    </row>
    <row r="124" spans="1:7" ht="25.5" customHeight="1">
      <c r="A124" s="3"/>
      <c r="B124" s="51" t="s">
        <v>235</v>
      </c>
      <c r="C124" s="51"/>
      <c r="D124" s="52" t="s">
        <v>236</v>
      </c>
      <c r="E124" s="53" t="s">
        <v>183</v>
      </c>
      <c r="F124" s="57">
        <f>F125</f>
        <v>119.39</v>
      </c>
      <c r="G124" s="57">
        <f t="shared" si="1"/>
        <v>47.756</v>
      </c>
    </row>
    <row r="125" spans="1:7" ht="16.5" customHeight="1">
      <c r="A125" s="3"/>
      <c r="B125" s="3"/>
      <c r="C125" s="4" t="s">
        <v>237</v>
      </c>
      <c r="D125" s="5" t="s">
        <v>238</v>
      </c>
      <c r="E125" s="7" t="s">
        <v>183</v>
      </c>
      <c r="F125" s="54">
        <v>119.39</v>
      </c>
      <c r="G125" s="54">
        <f t="shared" si="1"/>
        <v>47.756</v>
      </c>
    </row>
    <row r="126" spans="1:7" ht="16.5" customHeight="1">
      <c r="A126" s="3"/>
      <c r="B126" s="51" t="s">
        <v>239</v>
      </c>
      <c r="C126" s="51"/>
      <c r="D126" s="52" t="s">
        <v>6</v>
      </c>
      <c r="E126" s="53" t="s">
        <v>240</v>
      </c>
      <c r="F126" s="57">
        <f>F127+F128</f>
        <v>16858.13</v>
      </c>
      <c r="G126" s="57">
        <f t="shared" si="1"/>
        <v>45.562513513513515</v>
      </c>
    </row>
    <row r="127" spans="1:7" ht="16.5" customHeight="1">
      <c r="A127" s="3"/>
      <c r="B127" s="3"/>
      <c r="C127" s="4" t="s">
        <v>106</v>
      </c>
      <c r="D127" s="5" t="s">
        <v>107</v>
      </c>
      <c r="E127" s="7" t="s">
        <v>240</v>
      </c>
      <c r="F127" s="54">
        <v>16769.34</v>
      </c>
      <c r="G127" s="54">
        <f t="shared" si="1"/>
        <v>45.322540540540544</v>
      </c>
    </row>
    <row r="128" spans="1:7" ht="16.5" customHeight="1">
      <c r="A128" s="3"/>
      <c r="B128" s="3"/>
      <c r="C128" s="4" t="s">
        <v>41</v>
      </c>
      <c r="D128" s="5" t="s">
        <v>42</v>
      </c>
      <c r="E128" s="7"/>
      <c r="F128" s="54">
        <v>88.79</v>
      </c>
      <c r="G128" s="54"/>
    </row>
    <row r="129" spans="1:7" ht="16.5" customHeight="1">
      <c r="A129" s="48" t="s">
        <v>241</v>
      </c>
      <c r="B129" s="48"/>
      <c r="C129" s="48"/>
      <c r="D129" s="49" t="s">
        <v>242</v>
      </c>
      <c r="E129" s="50" t="s">
        <v>145</v>
      </c>
      <c r="F129" s="58">
        <f>F130</f>
        <v>20000</v>
      </c>
      <c r="G129" s="58">
        <f t="shared" si="1"/>
        <v>100</v>
      </c>
    </row>
    <row r="130" spans="1:7" ht="16.5" customHeight="1">
      <c r="A130" s="3"/>
      <c r="B130" s="51" t="s">
        <v>243</v>
      </c>
      <c r="C130" s="51"/>
      <c r="D130" s="52" t="s">
        <v>6</v>
      </c>
      <c r="E130" s="53" t="s">
        <v>145</v>
      </c>
      <c r="F130" s="57">
        <f>F131</f>
        <v>20000</v>
      </c>
      <c r="G130" s="57">
        <f t="shared" si="1"/>
        <v>100</v>
      </c>
    </row>
    <row r="131" spans="1:7" ht="38.25" customHeight="1">
      <c r="A131" s="3"/>
      <c r="B131" s="3"/>
      <c r="C131" s="4" t="s">
        <v>24</v>
      </c>
      <c r="D131" s="5" t="s">
        <v>25</v>
      </c>
      <c r="E131" s="7" t="s">
        <v>145</v>
      </c>
      <c r="F131" s="54">
        <v>20000</v>
      </c>
      <c r="G131" s="54">
        <f t="shared" si="1"/>
        <v>100</v>
      </c>
    </row>
    <row r="132" spans="1:7" ht="16.5" customHeight="1">
      <c r="A132" s="93" t="s">
        <v>244</v>
      </c>
      <c r="B132" s="93"/>
      <c r="C132" s="93"/>
      <c r="D132" s="93"/>
      <c r="E132" s="9" t="s">
        <v>245</v>
      </c>
      <c r="F132" s="59">
        <f>F5+F9+F12+F15+F22+F28+F33+F63+F75+F91+F94+F118+F121+F129</f>
        <v>12741446.04</v>
      </c>
      <c r="G132" s="59">
        <f t="shared" si="1"/>
        <v>52.364758212713916</v>
      </c>
    </row>
    <row r="133" spans="1:5" ht="11.25" customHeight="1">
      <c r="A133" s="98"/>
      <c r="B133" s="98"/>
      <c r="C133" s="98"/>
      <c r="D133" s="98"/>
      <c r="E133" s="98"/>
    </row>
    <row r="134" spans="1:5" ht="12" customHeight="1">
      <c r="A134" s="90"/>
      <c r="B134" s="90"/>
      <c r="C134" s="90"/>
      <c r="D134" s="90"/>
      <c r="E134" s="90"/>
    </row>
    <row r="135" spans="1:5" ht="7.5" customHeight="1">
      <c r="A135" s="90"/>
      <c r="B135" s="90"/>
      <c r="C135" s="90"/>
      <c r="D135" s="90"/>
      <c r="E135" s="90"/>
    </row>
    <row r="136" spans="1:5" ht="14.25" customHeight="1">
      <c r="A136" s="91" t="s">
        <v>787</v>
      </c>
      <c r="B136" s="91"/>
      <c r="C136" s="97"/>
      <c r="D136" s="97"/>
      <c r="E136" s="97"/>
    </row>
    <row r="137" spans="1:7" ht="23.25" customHeight="1">
      <c r="A137" s="2" t="s">
        <v>0</v>
      </c>
      <c r="B137" s="2" t="s">
        <v>790</v>
      </c>
      <c r="C137" s="2" t="s">
        <v>791</v>
      </c>
      <c r="D137" s="2" t="s">
        <v>1</v>
      </c>
      <c r="E137" s="6" t="s">
        <v>803</v>
      </c>
      <c r="F137" s="62" t="s">
        <v>804</v>
      </c>
      <c r="G137" s="55" t="s">
        <v>796</v>
      </c>
    </row>
    <row r="138" spans="1:7" ht="16.5" customHeight="1">
      <c r="A138" s="48" t="s">
        <v>2</v>
      </c>
      <c r="B138" s="48"/>
      <c r="C138" s="48"/>
      <c r="D138" s="49" t="s">
        <v>3</v>
      </c>
      <c r="E138" s="50" t="s">
        <v>246</v>
      </c>
      <c r="F138" s="56">
        <f>F139+F141+F143+F145</f>
        <v>294767.50999999995</v>
      </c>
      <c r="G138" s="56">
        <f>F138*100/E138</f>
        <v>15.796865396756305</v>
      </c>
    </row>
    <row r="139" spans="1:7" ht="16.5" customHeight="1">
      <c r="A139" s="3"/>
      <c r="B139" s="51" t="s">
        <v>247</v>
      </c>
      <c r="C139" s="51"/>
      <c r="D139" s="52" t="s">
        <v>248</v>
      </c>
      <c r="E139" s="53" t="s">
        <v>249</v>
      </c>
      <c r="F139" s="57">
        <f>F140</f>
        <v>0</v>
      </c>
      <c r="G139" s="57">
        <f aca="true" t="shared" si="2" ref="G139:G202">F139*100/E139</f>
        <v>0</v>
      </c>
    </row>
    <row r="140" spans="1:7" ht="16.5" customHeight="1">
      <c r="A140" s="3"/>
      <c r="B140" s="3"/>
      <c r="C140" s="4" t="s">
        <v>250</v>
      </c>
      <c r="D140" s="5" t="s">
        <v>251</v>
      </c>
      <c r="E140" s="7" t="s">
        <v>249</v>
      </c>
      <c r="F140" s="54"/>
      <c r="G140" s="63">
        <f t="shared" si="2"/>
        <v>0</v>
      </c>
    </row>
    <row r="141" spans="1:7" ht="16.5" customHeight="1">
      <c r="A141" s="3"/>
      <c r="B141" s="51" t="s">
        <v>252</v>
      </c>
      <c r="C141" s="51"/>
      <c r="D141" s="52" t="s">
        <v>253</v>
      </c>
      <c r="E141" s="53" t="s">
        <v>254</v>
      </c>
      <c r="F141" s="57">
        <f>F142</f>
        <v>0</v>
      </c>
      <c r="G141" s="57">
        <f t="shared" si="2"/>
        <v>0</v>
      </c>
    </row>
    <row r="142" spans="1:7" ht="16.5" customHeight="1">
      <c r="A142" s="3"/>
      <c r="B142" s="3"/>
      <c r="C142" s="4" t="s">
        <v>255</v>
      </c>
      <c r="D142" s="5" t="s">
        <v>256</v>
      </c>
      <c r="E142" s="7" t="s">
        <v>254</v>
      </c>
      <c r="F142" s="54"/>
      <c r="G142" s="63">
        <f t="shared" si="2"/>
        <v>0</v>
      </c>
    </row>
    <row r="143" spans="1:7" ht="16.5" customHeight="1">
      <c r="A143" s="3"/>
      <c r="B143" s="51" t="s">
        <v>257</v>
      </c>
      <c r="C143" s="51"/>
      <c r="D143" s="52" t="s">
        <v>258</v>
      </c>
      <c r="E143" s="53" t="s">
        <v>259</v>
      </c>
      <c r="F143" s="57">
        <f>F144</f>
        <v>10580.16</v>
      </c>
      <c r="G143" s="57">
        <f t="shared" si="2"/>
        <v>52.795209580838325</v>
      </c>
    </row>
    <row r="144" spans="1:7" ht="27.75" customHeight="1">
      <c r="A144" s="3"/>
      <c r="B144" s="3"/>
      <c r="C144" s="4" t="s">
        <v>260</v>
      </c>
      <c r="D144" s="5" t="s">
        <v>261</v>
      </c>
      <c r="E144" s="7" t="s">
        <v>259</v>
      </c>
      <c r="F144" s="54">
        <v>10580.16</v>
      </c>
      <c r="G144" s="63">
        <f t="shared" si="2"/>
        <v>52.795209580838325</v>
      </c>
    </row>
    <row r="145" spans="1:7" ht="16.5" customHeight="1">
      <c r="A145" s="3"/>
      <c r="B145" s="51" t="s">
        <v>5</v>
      </c>
      <c r="C145" s="51"/>
      <c r="D145" s="52" t="s">
        <v>6</v>
      </c>
      <c r="E145" s="53" t="s">
        <v>12</v>
      </c>
      <c r="F145" s="57">
        <f>SUM(F146:F151)</f>
        <v>284187.35</v>
      </c>
      <c r="G145" s="57">
        <f t="shared" si="2"/>
        <v>100</v>
      </c>
    </row>
    <row r="146" spans="1:7" ht="16.5" customHeight="1">
      <c r="A146" s="3"/>
      <c r="B146" s="3"/>
      <c r="C146" s="4" t="s">
        <v>262</v>
      </c>
      <c r="D146" s="5" t="s">
        <v>263</v>
      </c>
      <c r="E146" s="7" t="s">
        <v>264</v>
      </c>
      <c r="F146" s="54">
        <v>3701</v>
      </c>
      <c r="G146" s="63">
        <f t="shared" si="2"/>
        <v>100</v>
      </c>
    </row>
    <row r="147" spans="1:7" ht="16.5" customHeight="1">
      <c r="A147" s="3"/>
      <c r="B147" s="3"/>
      <c r="C147" s="4" t="s">
        <v>265</v>
      </c>
      <c r="D147" s="5" t="s">
        <v>266</v>
      </c>
      <c r="E147" s="7" t="s">
        <v>267</v>
      </c>
      <c r="F147" s="54">
        <v>632.63</v>
      </c>
      <c r="G147" s="63">
        <f t="shared" si="2"/>
        <v>100</v>
      </c>
    </row>
    <row r="148" spans="1:7" ht="16.5" customHeight="1">
      <c r="A148" s="3"/>
      <c r="B148" s="3"/>
      <c r="C148" s="4" t="s">
        <v>268</v>
      </c>
      <c r="D148" s="5" t="s">
        <v>269</v>
      </c>
      <c r="E148" s="7" t="s">
        <v>270</v>
      </c>
      <c r="F148" s="54">
        <v>90.67</v>
      </c>
      <c r="G148" s="63">
        <f t="shared" si="2"/>
        <v>100</v>
      </c>
    </row>
    <row r="149" spans="1:7" ht="16.5" customHeight="1">
      <c r="A149" s="3"/>
      <c r="B149" s="3"/>
      <c r="C149" s="4" t="s">
        <v>271</v>
      </c>
      <c r="D149" s="5" t="s">
        <v>272</v>
      </c>
      <c r="E149" s="7" t="s">
        <v>273</v>
      </c>
      <c r="F149" s="54">
        <v>51</v>
      </c>
      <c r="G149" s="63">
        <f t="shared" si="2"/>
        <v>100</v>
      </c>
    </row>
    <row r="150" spans="1:7" ht="16.5" customHeight="1">
      <c r="A150" s="3"/>
      <c r="B150" s="3"/>
      <c r="C150" s="4" t="s">
        <v>274</v>
      </c>
      <c r="D150" s="5" t="s">
        <v>275</v>
      </c>
      <c r="E150" s="7" t="s">
        <v>276</v>
      </c>
      <c r="F150" s="54">
        <v>1097</v>
      </c>
      <c r="G150" s="63">
        <f t="shared" si="2"/>
        <v>100</v>
      </c>
    </row>
    <row r="151" spans="1:7" ht="16.5" customHeight="1">
      <c r="A151" s="3"/>
      <c r="B151" s="3"/>
      <c r="C151" s="4" t="s">
        <v>250</v>
      </c>
      <c r="D151" s="5" t="s">
        <v>251</v>
      </c>
      <c r="E151" s="7" t="s">
        <v>277</v>
      </c>
      <c r="F151" s="54">
        <v>278615.05</v>
      </c>
      <c r="G151" s="63">
        <f t="shared" si="2"/>
        <v>100</v>
      </c>
    </row>
    <row r="152" spans="1:7" ht="16.5" customHeight="1">
      <c r="A152" s="48" t="s">
        <v>13</v>
      </c>
      <c r="B152" s="48"/>
      <c r="C152" s="48"/>
      <c r="D152" s="49" t="s">
        <v>14</v>
      </c>
      <c r="E152" s="50" t="s">
        <v>278</v>
      </c>
      <c r="F152" s="56">
        <f>F153+F155+F157+F160</f>
        <v>261456.52999999997</v>
      </c>
      <c r="G152" s="56">
        <f t="shared" si="2"/>
        <v>16.89244475284473</v>
      </c>
    </row>
    <row r="153" spans="1:7" ht="16.5" customHeight="1">
      <c r="A153" s="3"/>
      <c r="B153" s="51" t="s">
        <v>279</v>
      </c>
      <c r="C153" s="51"/>
      <c r="D153" s="52" t="s">
        <v>280</v>
      </c>
      <c r="E153" s="53" t="s">
        <v>281</v>
      </c>
      <c r="F153" s="57">
        <f>F154</f>
        <v>30985.8</v>
      </c>
      <c r="G153" s="57">
        <f t="shared" si="2"/>
        <v>48.4153125</v>
      </c>
    </row>
    <row r="154" spans="1:7" ht="39.75" customHeight="1">
      <c r="A154" s="3"/>
      <c r="B154" s="3"/>
      <c r="C154" s="4" t="s">
        <v>169</v>
      </c>
      <c r="D154" s="5" t="s">
        <v>282</v>
      </c>
      <c r="E154" s="7" t="s">
        <v>281</v>
      </c>
      <c r="F154" s="54">
        <v>30985.8</v>
      </c>
      <c r="G154" s="63">
        <f t="shared" si="2"/>
        <v>48.4153125</v>
      </c>
    </row>
    <row r="155" spans="1:7" ht="16.5" customHeight="1">
      <c r="A155" s="3"/>
      <c r="B155" s="51" t="s">
        <v>283</v>
      </c>
      <c r="C155" s="51"/>
      <c r="D155" s="52" t="s">
        <v>284</v>
      </c>
      <c r="E155" s="53" t="s">
        <v>105</v>
      </c>
      <c r="F155" s="57">
        <f>F156</f>
        <v>3941.4</v>
      </c>
      <c r="G155" s="57">
        <f t="shared" si="2"/>
        <v>98.535</v>
      </c>
    </row>
    <row r="156" spans="1:7" ht="16.5" customHeight="1">
      <c r="A156" s="3"/>
      <c r="B156" s="3"/>
      <c r="C156" s="4" t="s">
        <v>250</v>
      </c>
      <c r="D156" s="5" t="s">
        <v>251</v>
      </c>
      <c r="E156" s="7" t="s">
        <v>105</v>
      </c>
      <c r="F156" s="54">
        <v>3941.4</v>
      </c>
      <c r="G156" s="63">
        <f t="shared" si="2"/>
        <v>98.535</v>
      </c>
    </row>
    <row r="157" spans="1:7" ht="16.5" customHeight="1">
      <c r="A157" s="3"/>
      <c r="B157" s="51" t="s">
        <v>285</v>
      </c>
      <c r="C157" s="51"/>
      <c r="D157" s="52" t="s">
        <v>286</v>
      </c>
      <c r="E157" s="53" t="s">
        <v>287</v>
      </c>
      <c r="F157" s="57">
        <f>SUM(F158:F159)</f>
        <v>16410.1</v>
      </c>
      <c r="G157" s="57">
        <f t="shared" si="2"/>
        <v>2.9945437956204377</v>
      </c>
    </row>
    <row r="158" spans="1:7" ht="16.5" customHeight="1">
      <c r="A158" s="3"/>
      <c r="B158" s="3"/>
      <c r="C158" s="4" t="s">
        <v>250</v>
      </c>
      <c r="D158" s="5" t="s">
        <v>251</v>
      </c>
      <c r="E158" s="7" t="s">
        <v>288</v>
      </c>
      <c r="F158" s="54">
        <v>16410.1</v>
      </c>
      <c r="G158" s="63">
        <f t="shared" si="2"/>
        <v>91.16722222222221</v>
      </c>
    </row>
    <row r="159" spans="1:7" ht="16.5" customHeight="1">
      <c r="A159" s="3"/>
      <c r="B159" s="3"/>
      <c r="C159" s="4" t="s">
        <v>255</v>
      </c>
      <c r="D159" s="5" t="s">
        <v>256</v>
      </c>
      <c r="E159" s="7" t="s">
        <v>289</v>
      </c>
      <c r="F159" s="54"/>
      <c r="G159" s="63">
        <f t="shared" si="2"/>
        <v>0</v>
      </c>
    </row>
    <row r="160" spans="1:7" ht="16.5" customHeight="1">
      <c r="A160" s="3"/>
      <c r="B160" s="51" t="s">
        <v>16</v>
      </c>
      <c r="C160" s="51"/>
      <c r="D160" s="52" t="s">
        <v>17</v>
      </c>
      <c r="E160" s="53" t="s">
        <v>290</v>
      </c>
      <c r="F160" s="57">
        <f>SUM(F161:F164)</f>
        <v>210119.22999999998</v>
      </c>
      <c r="G160" s="57">
        <f t="shared" si="2"/>
        <v>22.554371347728452</v>
      </c>
    </row>
    <row r="161" spans="1:7" ht="16.5" customHeight="1">
      <c r="A161" s="3"/>
      <c r="B161" s="3"/>
      <c r="C161" s="4" t="s">
        <v>271</v>
      </c>
      <c r="D161" s="5" t="s">
        <v>272</v>
      </c>
      <c r="E161" s="7" t="s">
        <v>291</v>
      </c>
      <c r="F161" s="54">
        <v>15430.62</v>
      </c>
      <c r="G161" s="63">
        <f t="shared" si="2"/>
        <v>30.86124</v>
      </c>
    </row>
    <row r="162" spans="1:7" ht="16.5" customHeight="1">
      <c r="A162" s="3"/>
      <c r="B162" s="3"/>
      <c r="C162" s="4" t="s">
        <v>292</v>
      </c>
      <c r="D162" s="5" t="s">
        <v>293</v>
      </c>
      <c r="E162" s="7" t="s">
        <v>294</v>
      </c>
      <c r="F162" s="54">
        <v>81962.26</v>
      </c>
      <c r="G162" s="63">
        <f t="shared" si="2"/>
        <v>24.398249661392825</v>
      </c>
    </row>
    <row r="163" spans="1:7" ht="16.5" customHeight="1">
      <c r="A163" s="3"/>
      <c r="B163" s="3"/>
      <c r="C163" s="4" t="s">
        <v>274</v>
      </c>
      <c r="D163" s="5" t="s">
        <v>275</v>
      </c>
      <c r="E163" s="7" t="s">
        <v>295</v>
      </c>
      <c r="F163" s="54">
        <v>99633.14</v>
      </c>
      <c r="G163" s="63">
        <f t="shared" si="2"/>
        <v>47.44435238095238</v>
      </c>
    </row>
    <row r="164" spans="1:7" ht="16.5" customHeight="1">
      <c r="A164" s="3"/>
      <c r="B164" s="3"/>
      <c r="C164" s="4" t="s">
        <v>255</v>
      </c>
      <c r="D164" s="5" t="s">
        <v>256</v>
      </c>
      <c r="E164" s="7" t="s">
        <v>296</v>
      </c>
      <c r="F164" s="54">
        <v>13093.21</v>
      </c>
      <c r="G164" s="63">
        <f t="shared" si="2"/>
        <v>3.9005383151064863</v>
      </c>
    </row>
    <row r="165" spans="1:7" ht="16.5" customHeight="1">
      <c r="A165" s="3"/>
      <c r="B165" s="51" t="s">
        <v>297</v>
      </c>
      <c r="C165" s="51"/>
      <c r="D165" s="52" t="s">
        <v>298</v>
      </c>
      <c r="E165" s="53" t="s">
        <v>299</v>
      </c>
      <c r="F165" s="57">
        <f>F166</f>
        <v>0</v>
      </c>
      <c r="G165" s="57">
        <f t="shared" si="2"/>
        <v>0</v>
      </c>
    </row>
    <row r="166" spans="1:7" ht="16.5" customHeight="1">
      <c r="A166" s="3"/>
      <c r="B166" s="3"/>
      <c r="C166" s="4" t="s">
        <v>250</v>
      </c>
      <c r="D166" s="5" t="s">
        <v>251</v>
      </c>
      <c r="E166" s="7" t="s">
        <v>299</v>
      </c>
      <c r="F166" s="54"/>
      <c r="G166" s="63">
        <f t="shared" si="2"/>
        <v>0</v>
      </c>
    </row>
    <row r="167" spans="1:7" ht="16.5" customHeight="1">
      <c r="A167" s="48" t="s">
        <v>20</v>
      </c>
      <c r="B167" s="48"/>
      <c r="C167" s="48"/>
      <c r="D167" s="49" t="s">
        <v>21</v>
      </c>
      <c r="E167" s="50" t="s">
        <v>300</v>
      </c>
      <c r="F167" s="56">
        <f>F168</f>
        <v>6645.4</v>
      </c>
      <c r="G167" s="56">
        <f t="shared" si="2"/>
        <v>65.15098039215687</v>
      </c>
    </row>
    <row r="168" spans="1:7" ht="16.5" customHeight="1">
      <c r="A168" s="3"/>
      <c r="B168" s="51" t="s">
        <v>23</v>
      </c>
      <c r="C168" s="51"/>
      <c r="D168" s="52" t="s">
        <v>6</v>
      </c>
      <c r="E168" s="53" t="s">
        <v>300</v>
      </c>
      <c r="F168" s="57">
        <f>SUM(F169:F170)</f>
        <v>6645.4</v>
      </c>
      <c r="G168" s="57">
        <f t="shared" si="2"/>
        <v>65.15098039215687</v>
      </c>
    </row>
    <row r="169" spans="1:7" ht="16.5" customHeight="1">
      <c r="A169" s="3"/>
      <c r="B169" s="3"/>
      <c r="C169" s="4" t="s">
        <v>274</v>
      </c>
      <c r="D169" s="5" t="s">
        <v>275</v>
      </c>
      <c r="E169" s="7" t="s">
        <v>301</v>
      </c>
      <c r="F169" s="54">
        <v>4645.4</v>
      </c>
      <c r="G169" s="63">
        <f t="shared" si="2"/>
        <v>81.49824561403507</v>
      </c>
    </row>
    <row r="170" spans="1:7" ht="16.5" customHeight="1">
      <c r="A170" s="3"/>
      <c r="B170" s="3"/>
      <c r="C170" s="4" t="s">
        <v>250</v>
      </c>
      <c r="D170" s="5" t="s">
        <v>251</v>
      </c>
      <c r="E170" s="7" t="s">
        <v>302</v>
      </c>
      <c r="F170" s="54">
        <v>2000</v>
      </c>
      <c r="G170" s="63">
        <f t="shared" si="2"/>
        <v>44.44444444444444</v>
      </c>
    </row>
    <row r="171" spans="1:7" ht="16.5" customHeight="1">
      <c r="A171" s="48" t="s">
        <v>26</v>
      </c>
      <c r="B171" s="48"/>
      <c r="C171" s="48"/>
      <c r="D171" s="49" t="s">
        <v>27</v>
      </c>
      <c r="E171" s="50" t="s">
        <v>303</v>
      </c>
      <c r="F171" s="56">
        <f>F172+F181</f>
        <v>645370.99</v>
      </c>
      <c r="G171" s="56">
        <f t="shared" si="2"/>
        <v>77.17902296101411</v>
      </c>
    </row>
    <row r="172" spans="1:7" ht="16.5" customHeight="1">
      <c r="A172" s="3"/>
      <c r="B172" s="51" t="s">
        <v>304</v>
      </c>
      <c r="C172" s="51"/>
      <c r="D172" s="52" t="s">
        <v>305</v>
      </c>
      <c r="E172" s="53" t="s">
        <v>306</v>
      </c>
      <c r="F172" s="57">
        <f>SUM(F173:F180)</f>
        <v>118143.28</v>
      </c>
      <c r="G172" s="57">
        <f t="shared" si="2"/>
        <v>40.710985527222604</v>
      </c>
    </row>
    <row r="173" spans="1:7" ht="16.5" customHeight="1">
      <c r="A173" s="3"/>
      <c r="B173" s="3"/>
      <c r="C173" s="4" t="s">
        <v>271</v>
      </c>
      <c r="D173" s="5" t="s">
        <v>272</v>
      </c>
      <c r="E173" s="7" t="s">
        <v>307</v>
      </c>
      <c r="F173" s="54"/>
      <c r="G173" s="63">
        <f t="shared" si="2"/>
        <v>0</v>
      </c>
    </row>
    <row r="174" spans="1:7" ht="16.5" customHeight="1">
      <c r="A174" s="3"/>
      <c r="B174" s="3"/>
      <c r="C174" s="4" t="s">
        <v>292</v>
      </c>
      <c r="D174" s="5" t="s">
        <v>293</v>
      </c>
      <c r="E174" s="7" t="s">
        <v>308</v>
      </c>
      <c r="F174" s="54"/>
      <c r="G174" s="63">
        <f t="shared" si="2"/>
        <v>0</v>
      </c>
    </row>
    <row r="175" spans="1:7" ht="16.5" customHeight="1">
      <c r="A175" s="3"/>
      <c r="B175" s="3"/>
      <c r="C175" s="4" t="s">
        <v>274</v>
      </c>
      <c r="D175" s="5" t="s">
        <v>275</v>
      </c>
      <c r="E175" s="7" t="s">
        <v>205</v>
      </c>
      <c r="F175" s="54">
        <v>338.28</v>
      </c>
      <c r="G175" s="63">
        <f t="shared" si="2"/>
        <v>20.37831325301205</v>
      </c>
    </row>
    <row r="176" spans="1:7" ht="16.5" customHeight="1">
      <c r="A176" s="3"/>
      <c r="B176" s="3"/>
      <c r="C176" s="4" t="s">
        <v>250</v>
      </c>
      <c r="D176" s="5" t="s">
        <v>251</v>
      </c>
      <c r="E176" s="7" t="s">
        <v>309</v>
      </c>
      <c r="F176" s="54"/>
      <c r="G176" s="63">
        <f t="shared" si="2"/>
        <v>0</v>
      </c>
    </row>
    <row r="177" spans="1:7" ht="16.5" customHeight="1">
      <c r="A177" s="3"/>
      <c r="B177" s="3"/>
      <c r="C177" s="4" t="s">
        <v>310</v>
      </c>
      <c r="D177" s="5" t="s">
        <v>76</v>
      </c>
      <c r="E177" s="7" t="s">
        <v>311</v>
      </c>
      <c r="F177" s="54">
        <v>117805</v>
      </c>
      <c r="G177" s="63">
        <f t="shared" si="2"/>
        <v>46.37992125984252</v>
      </c>
    </row>
    <row r="178" spans="1:7" ht="16.5" customHeight="1">
      <c r="A178" s="3"/>
      <c r="B178" s="3"/>
      <c r="C178" s="4" t="s">
        <v>312</v>
      </c>
      <c r="D178" s="5" t="s">
        <v>42</v>
      </c>
      <c r="E178" s="7" t="s">
        <v>249</v>
      </c>
      <c r="F178" s="54"/>
      <c r="G178" s="63">
        <f t="shared" si="2"/>
        <v>0</v>
      </c>
    </row>
    <row r="179" spans="1:7" ht="27" customHeight="1">
      <c r="A179" s="3"/>
      <c r="B179" s="3"/>
      <c r="C179" s="4" t="s">
        <v>313</v>
      </c>
      <c r="D179" s="5" t="s">
        <v>314</v>
      </c>
      <c r="E179" s="7" t="s">
        <v>315</v>
      </c>
      <c r="F179" s="54"/>
      <c r="G179" s="63">
        <f t="shared" si="2"/>
        <v>0</v>
      </c>
    </row>
    <row r="180" spans="1:7" ht="16.5" customHeight="1">
      <c r="A180" s="3"/>
      <c r="B180" s="3"/>
      <c r="C180" s="4" t="s">
        <v>316</v>
      </c>
      <c r="D180" s="5" t="s">
        <v>317</v>
      </c>
      <c r="E180" s="7" t="s">
        <v>249</v>
      </c>
      <c r="F180" s="54"/>
      <c r="G180" s="63">
        <f t="shared" si="2"/>
        <v>0</v>
      </c>
    </row>
    <row r="181" spans="1:7" ht="16.5" customHeight="1">
      <c r="A181" s="3"/>
      <c r="B181" s="51" t="s">
        <v>29</v>
      </c>
      <c r="C181" s="51"/>
      <c r="D181" s="52" t="s">
        <v>30</v>
      </c>
      <c r="E181" s="53" t="s">
        <v>318</v>
      </c>
      <c r="F181" s="57">
        <f>SUM(F182:F183)</f>
        <v>527227.71</v>
      </c>
      <c r="G181" s="57">
        <f t="shared" si="2"/>
        <v>96.56185164835165</v>
      </c>
    </row>
    <row r="182" spans="1:7" ht="16.5" customHeight="1">
      <c r="A182" s="3"/>
      <c r="B182" s="3"/>
      <c r="C182" s="4" t="s">
        <v>255</v>
      </c>
      <c r="D182" s="5" t="s">
        <v>256</v>
      </c>
      <c r="E182" s="7" t="s">
        <v>319</v>
      </c>
      <c r="F182" s="54">
        <v>6080.84</v>
      </c>
      <c r="G182" s="63">
        <f t="shared" si="2"/>
        <v>50.67366666666667</v>
      </c>
    </row>
    <row r="183" spans="1:7" ht="16.5" customHeight="1">
      <c r="A183" s="3"/>
      <c r="B183" s="3"/>
      <c r="C183" s="4" t="s">
        <v>320</v>
      </c>
      <c r="D183" s="5" t="s">
        <v>321</v>
      </c>
      <c r="E183" s="7" t="s">
        <v>322</v>
      </c>
      <c r="F183" s="54">
        <v>521146.87</v>
      </c>
      <c r="G183" s="63">
        <f t="shared" si="2"/>
        <v>97.5930468164794</v>
      </c>
    </row>
    <row r="184" spans="1:7" ht="16.5" customHeight="1">
      <c r="A184" s="48" t="s">
        <v>323</v>
      </c>
      <c r="B184" s="48"/>
      <c r="C184" s="48"/>
      <c r="D184" s="49" t="s">
        <v>324</v>
      </c>
      <c r="E184" s="50" t="s">
        <v>325</v>
      </c>
      <c r="F184" s="56">
        <f>F185+F189+F191</f>
        <v>24826.699999999997</v>
      </c>
      <c r="G184" s="56">
        <f t="shared" si="2"/>
        <v>21.446700069108495</v>
      </c>
    </row>
    <row r="185" spans="1:7" ht="16.5" customHeight="1">
      <c r="A185" s="3"/>
      <c r="B185" s="51" t="s">
        <v>326</v>
      </c>
      <c r="C185" s="51"/>
      <c r="D185" s="52" t="s">
        <v>327</v>
      </c>
      <c r="E185" s="53" t="s">
        <v>328</v>
      </c>
      <c r="F185" s="57">
        <f>SUM(F186:F188)</f>
        <v>15579.3</v>
      </c>
      <c r="G185" s="57">
        <f t="shared" si="2"/>
        <v>30.099111282843896</v>
      </c>
    </row>
    <row r="186" spans="1:7" ht="16.5" customHeight="1">
      <c r="A186" s="3"/>
      <c r="B186" s="3"/>
      <c r="C186" s="4" t="s">
        <v>265</v>
      </c>
      <c r="D186" s="5" t="s">
        <v>266</v>
      </c>
      <c r="E186" s="7" t="s">
        <v>329</v>
      </c>
      <c r="F186" s="54">
        <v>85.5</v>
      </c>
      <c r="G186" s="63">
        <f t="shared" si="2"/>
        <v>32.88461538461539</v>
      </c>
    </row>
    <row r="187" spans="1:7" ht="16.5" customHeight="1">
      <c r="A187" s="3"/>
      <c r="B187" s="3"/>
      <c r="C187" s="4" t="s">
        <v>330</v>
      </c>
      <c r="D187" s="5" t="s">
        <v>331</v>
      </c>
      <c r="E187" s="7" t="s">
        <v>332</v>
      </c>
      <c r="F187" s="54">
        <v>500</v>
      </c>
      <c r="G187" s="63">
        <f t="shared" si="2"/>
        <v>33.333333333333336</v>
      </c>
    </row>
    <row r="188" spans="1:7" ht="16.5" customHeight="1">
      <c r="A188" s="3"/>
      <c r="B188" s="3"/>
      <c r="C188" s="4" t="s">
        <v>274</v>
      </c>
      <c r="D188" s="5" t="s">
        <v>275</v>
      </c>
      <c r="E188" s="7" t="s">
        <v>291</v>
      </c>
      <c r="F188" s="54">
        <v>14993.8</v>
      </c>
      <c r="G188" s="63">
        <f t="shared" si="2"/>
        <v>29.9876</v>
      </c>
    </row>
    <row r="189" spans="1:7" ht="16.5" customHeight="1">
      <c r="A189" s="3"/>
      <c r="B189" s="51" t="s">
        <v>333</v>
      </c>
      <c r="C189" s="51"/>
      <c r="D189" s="52" t="s">
        <v>334</v>
      </c>
      <c r="E189" s="53" t="s">
        <v>145</v>
      </c>
      <c r="F189" s="57">
        <f>F190</f>
        <v>2793</v>
      </c>
      <c r="G189" s="57">
        <f t="shared" si="2"/>
        <v>13.965</v>
      </c>
    </row>
    <row r="190" spans="1:7" ht="16.5" customHeight="1">
      <c r="A190" s="3"/>
      <c r="B190" s="3"/>
      <c r="C190" s="4" t="s">
        <v>274</v>
      </c>
      <c r="D190" s="5" t="s">
        <v>275</v>
      </c>
      <c r="E190" s="7" t="s">
        <v>145</v>
      </c>
      <c r="F190" s="54">
        <v>2793</v>
      </c>
      <c r="G190" s="63">
        <f t="shared" si="2"/>
        <v>13.965</v>
      </c>
    </row>
    <row r="191" spans="1:7" ht="16.5" customHeight="1">
      <c r="A191" s="3"/>
      <c r="B191" s="51" t="s">
        <v>335</v>
      </c>
      <c r="C191" s="51"/>
      <c r="D191" s="52" t="s">
        <v>6</v>
      </c>
      <c r="E191" s="53" t="s">
        <v>336</v>
      </c>
      <c r="F191" s="57">
        <f>SUM(F192:F193)</f>
        <v>6454.4</v>
      </c>
      <c r="G191" s="57">
        <f t="shared" si="2"/>
        <v>14.66909090909091</v>
      </c>
    </row>
    <row r="192" spans="1:7" ht="16.5" customHeight="1">
      <c r="A192" s="3"/>
      <c r="B192" s="3"/>
      <c r="C192" s="4" t="s">
        <v>274</v>
      </c>
      <c r="D192" s="5" t="s">
        <v>275</v>
      </c>
      <c r="E192" s="7" t="s">
        <v>337</v>
      </c>
      <c r="F192" s="54">
        <v>6448.4</v>
      </c>
      <c r="G192" s="63">
        <f t="shared" si="2"/>
        <v>18.965882352941176</v>
      </c>
    </row>
    <row r="193" spans="1:7" ht="16.5" customHeight="1">
      <c r="A193" s="3"/>
      <c r="B193" s="3"/>
      <c r="C193" s="4" t="s">
        <v>316</v>
      </c>
      <c r="D193" s="5" t="s">
        <v>317</v>
      </c>
      <c r="E193" s="7" t="s">
        <v>102</v>
      </c>
      <c r="F193" s="54">
        <v>6</v>
      </c>
      <c r="G193" s="63">
        <f t="shared" si="2"/>
        <v>0.06</v>
      </c>
    </row>
    <row r="194" spans="1:7" ht="16.5" customHeight="1">
      <c r="A194" s="48" t="s">
        <v>44</v>
      </c>
      <c r="B194" s="48"/>
      <c r="C194" s="48"/>
      <c r="D194" s="49" t="s">
        <v>45</v>
      </c>
      <c r="E194" s="50" t="s">
        <v>338</v>
      </c>
      <c r="F194" s="56">
        <f>F195+F202+F206+F227+F230</f>
        <v>1045923.3900000001</v>
      </c>
      <c r="G194" s="56">
        <f t="shared" si="2"/>
        <v>48.605414556482614</v>
      </c>
    </row>
    <row r="195" spans="1:7" ht="16.5" customHeight="1">
      <c r="A195" s="3"/>
      <c r="B195" s="51" t="s">
        <v>47</v>
      </c>
      <c r="C195" s="51"/>
      <c r="D195" s="52" t="s">
        <v>48</v>
      </c>
      <c r="E195" s="53" t="s">
        <v>49</v>
      </c>
      <c r="F195" s="57">
        <f>SUM(F196:F201)</f>
        <v>22112.61</v>
      </c>
      <c r="G195" s="57">
        <f t="shared" si="2"/>
        <v>48.13576995080326</v>
      </c>
    </row>
    <row r="196" spans="1:7" ht="16.5" customHeight="1">
      <c r="A196" s="3"/>
      <c r="B196" s="3"/>
      <c r="C196" s="4" t="s">
        <v>262</v>
      </c>
      <c r="D196" s="5" t="s">
        <v>263</v>
      </c>
      <c r="E196" s="7" t="s">
        <v>339</v>
      </c>
      <c r="F196" s="54">
        <v>12994</v>
      </c>
      <c r="G196" s="63">
        <f t="shared" si="2"/>
        <v>49.99615236629473</v>
      </c>
    </row>
    <row r="197" spans="1:7" ht="16.5" customHeight="1">
      <c r="A197" s="3"/>
      <c r="B197" s="3"/>
      <c r="C197" s="4" t="s">
        <v>265</v>
      </c>
      <c r="D197" s="5" t="s">
        <v>266</v>
      </c>
      <c r="E197" s="7" t="s">
        <v>340</v>
      </c>
      <c r="F197" s="54">
        <v>2199</v>
      </c>
      <c r="G197" s="63">
        <f t="shared" si="2"/>
        <v>49.96591683708248</v>
      </c>
    </row>
    <row r="198" spans="1:7" ht="16.5" customHeight="1">
      <c r="A198" s="3"/>
      <c r="B198" s="3"/>
      <c r="C198" s="4" t="s">
        <v>268</v>
      </c>
      <c r="D198" s="5" t="s">
        <v>269</v>
      </c>
      <c r="E198" s="7" t="s">
        <v>341</v>
      </c>
      <c r="F198" s="54">
        <v>318</v>
      </c>
      <c r="G198" s="63">
        <f t="shared" si="2"/>
        <v>50</v>
      </c>
    </row>
    <row r="199" spans="1:7" ht="16.5" customHeight="1">
      <c r="A199" s="3"/>
      <c r="B199" s="3"/>
      <c r="C199" s="4" t="s">
        <v>271</v>
      </c>
      <c r="D199" s="5" t="s">
        <v>272</v>
      </c>
      <c r="E199" s="7" t="s">
        <v>342</v>
      </c>
      <c r="F199" s="54">
        <v>326.55</v>
      </c>
      <c r="G199" s="63">
        <f t="shared" si="2"/>
        <v>46.65</v>
      </c>
    </row>
    <row r="200" spans="1:7" ht="16.5" customHeight="1">
      <c r="A200" s="3"/>
      <c r="B200" s="3"/>
      <c r="C200" s="4" t="s">
        <v>274</v>
      </c>
      <c r="D200" s="5" t="s">
        <v>275</v>
      </c>
      <c r="E200" s="7" t="s">
        <v>343</v>
      </c>
      <c r="F200" s="54">
        <v>5738.42</v>
      </c>
      <c r="G200" s="63">
        <f t="shared" si="2"/>
        <v>44.445976299279685</v>
      </c>
    </row>
    <row r="201" spans="1:7" ht="16.5" customHeight="1">
      <c r="A201" s="3"/>
      <c r="B201" s="3"/>
      <c r="C201" s="4" t="s">
        <v>344</v>
      </c>
      <c r="D201" s="5" t="s">
        <v>345</v>
      </c>
      <c r="E201" s="7" t="s">
        <v>346</v>
      </c>
      <c r="F201" s="54">
        <v>536.64</v>
      </c>
      <c r="G201" s="63">
        <f t="shared" si="2"/>
        <v>41.28</v>
      </c>
    </row>
    <row r="202" spans="1:7" ht="16.5" customHeight="1">
      <c r="A202" s="3"/>
      <c r="B202" s="51" t="s">
        <v>347</v>
      </c>
      <c r="C202" s="51"/>
      <c r="D202" s="52" t="s">
        <v>348</v>
      </c>
      <c r="E202" s="53" t="s">
        <v>349</v>
      </c>
      <c r="F202" s="57">
        <f>SUM(F203:F205)</f>
        <v>39874.73</v>
      </c>
      <c r="G202" s="57">
        <f t="shared" si="2"/>
        <v>42.4199255319149</v>
      </c>
    </row>
    <row r="203" spans="1:7" ht="16.5" customHeight="1">
      <c r="A203" s="3"/>
      <c r="B203" s="3"/>
      <c r="C203" s="4" t="s">
        <v>350</v>
      </c>
      <c r="D203" s="5" t="s">
        <v>351</v>
      </c>
      <c r="E203" s="7" t="s">
        <v>352</v>
      </c>
      <c r="F203" s="54">
        <v>38530</v>
      </c>
      <c r="G203" s="63">
        <f aca="true" t="shared" si="3" ref="G203:G266">F203*100/E203</f>
        <v>44.80232558139535</v>
      </c>
    </row>
    <row r="204" spans="1:7" ht="16.5" customHeight="1">
      <c r="A204" s="3"/>
      <c r="B204" s="3"/>
      <c r="C204" s="4" t="s">
        <v>271</v>
      </c>
      <c r="D204" s="5" t="s">
        <v>272</v>
      </c>
      <c r="E204" s="7" t="s">
        <v>353</v>
      </c>
      <c r="F204" s="54">
        <v>546.73</v>
      </c>
      <c r="G204" s="63">
        <f t="shared" si="3"/>
        <v>15.620857142857142</v>
      </c>
    </row>
    <row r="205" spans="1:7" ht="16.5" customHeight="1">
      <c r="A205" s="3"/>
      <c r="B205" s="3"/>
      <c r="C205" s="4" t="s">
        <v>274</v>
      </c>
      <c r="D205" s="5" t="s">
        <v>275</v>
      </c>
      <c r="E205" s="7" t="s">
        <v>302</v>
      </c>
      <c r="F205" s="54">
        <v>798</v>
      </c>
      <c r="G205" s="63">
        <f t="shared" si="3"/>
        <v>17.733333333333334</v>
      </c>
    </row>
    <row r="206" spans="1:7" ht="16.5" customHeight="1">
      <c r="A206" s="3"/>
      <c r="B206" s="51" t="s">
        <v>50</v>
      </c>
      <c r="C206" s="51"/>
      <c r="D206" s="52" t="s">
        <v>51</v>
      </c>
      <c r="E206" s="53" t="s">
        <v>354</v>
      </c>
      <c r="F206" s="57">
        <f>SUM(F207:F226)</f>
        <v>872498.2600000001</v>
      </c>
      <c r="G206" s="57">
        <f t="shared" si="3"/>
        <v>49.033835380863</v>
      </c>
    </row>
    <row r="207" spans="1:7" ht="16.5" customHeight="1">
      <c r="A207" s="3"/>
      <c r="B207" s="3"/>
      <c r="C207" s="4" t="s">
        <v>355</v>
      </c>
      <c r="D207" s="5" t="s">
        <v>356</v>
      </c>
      <c r="E207" s="7" t="s">
        <v>357</v>
      </c>
      <c r="F207" s="54"/>
      <c r="G207" s="63">
        <f t="shared" si="3"/>
        <v>0</v>
      </c>
    </row>
    <row r="208" spans="1:7" ht="16.5" customHeight="1">
      <c r="A208" s="3"/>
      <c r="B208" s="3"/>
      <c r="C208" s="4" t="s">
        <v>262</v>
      </c>
      <c r="D208" s="5" t="s">
        <v>263</v>
      </c>
      <c r="E208" s="7" t="s">
        <v>358</v>
      </c>
      <c r="F208" s="54">
        <v>477280.09</v>
      </c>
      <c r="G208" s="63">
        <f t="shared" si="3"/>
        <v>48.02673529352573</v>
      </c>
    </row>
    <row r="209" spans="1:7" ht="16.5" customHeight="1">
      <c r="A209" s="3"/>
      <c r="B209" s="3"/>
      <c r="C209" s="4" t="s">
        <v>359</v>
      </c>
      <c r="D209" s="5" t="s">
        <v>360</v>
      </c>
      <c r="E209" s="7" t="s">
        <v>361</v>
      </c>
      <c r="F209" s="54">
        <v>79802.39</v>
      </c>
      <c r="G209" s="63">
        <f t="shared" si="3"/>
        <v>94.10659198113207</v>
      </c>
    </row>
    <row r="210" spans="1:7" ht="16.5" customHeight="1">
      <c r="A210" s="3"/>
      <c r="B210" s="3"/>
      <c r="C210" s="4" t="s">
        <v>265</v>
      </c>
      <c r="D210" s="5" t="s">
        <v>266</v>
      </c>
      <c r="E210" s="7" t="s">
        <v>362</v>
      </c>
      <c r="F210" s="54">
        <v>94626.72</v>
      </c>
      <c r="G210" s="63">
        <f t="shared" si="3"/>
        <v>51.260411700975084</v>
      </c>
    </row>
    <row r="211" spans="1:7" ht="16.5" customHeight="1">
      <c r="A211" s="3"/>
      <c r="B211" s="3"/>
      <c r="C211" s="4" t="s">
        <v>268</v>
      </c>
      <c r="D211" s="5" t="s">
        <v>269</v>
      </c>
      <c r="E211" s="7" t="s">
        <v>363</v>
      </c>
      <c r="F211" s="54">
        <v>8275.4</v>
      </c>
      <c r="G211" s="63">
        <f t="shared" si="3"/>
        <v>37.960550458715595</v>
      </c>
    </row>
    <row r="212" spans="1:7" ht="16.5" customHeight="1">
      <c r="A212" s="3"/>
      <c r="B212" s="3"/>
      <c r="C212" s="4" t="s">
        <v>330</v>
      </c>
      <c r="D212" s="5" t="s">
        <v>331</v>
      </c>
      <c r="E212" s="7" t="s">
        <v>364</v>
      </c>
      <c r="F212" s="54">
        <v>2287.5</v>
      </c>
      <c r="G212" s="63">
        <f t="shared" si="3"/>
        <v>48.670212765957444</v>
      </c>
    </row>
    <row r="213" spans="1:7" ht="16.5" customHeight="1">
      <c r="A213" s="3"/>
      <c r="B213" s="3"/>
      <c r="C213" s="4" t="s">
        <v>271</v>
      </c>
      <c r="D213" s="5" t="s">
        <v>272</v>
      </c>
      <c r="E213" s="7" t="s">
        <v>365</v>
      </c>
      <c r="F213" s="54">
        <v>21628.19</v>
      </c>
      <c r="G213" s="63">
        <f t="shared" si="3"/>
        <v>40.42652336448598</v>
      </c>
    </row>
    <row r="214" spans="1:7" ht="16.5" customHeight="1">
      <c r="A214" s="3"/>
      <c r="B214" s="3"/>
      <c r="C214" s="4" t="s">
        <v>366</v>
      </c>
      <c r="D214" s="5" t="s">
        <v>367</v>
      </c>
      <c r="E214" s="7" t="s">
        <v>368</v>
      </c>
      <c r="F214" s="54">
        <v>14595.68</v>
      </c>
      <c r="G214" s="63">
        <f t="shared" si="3"/>
        <v>37.42482051282051</v>
      </c>
    </row>
    <row r="215" spans="1:7" ht="16.5" customHeight="1">
      <c r="A215" s="3"/>
      <c r="B215" s="3"/>
      <c r="C215" s="4" t="s">
        <v>292</v>
      </c>
      <c r="D215" s="5" t="s">
        <v>293</v>
      </c>
      <c r="E215" s="7" t="s">
        <v>69</v>
      </c>
      <c r="F215" s="54">
        <v>747.89</v>
      </c>
      <c r="G215" s="63">
        <f t="shared" si="3"/>
        <v>14.9578</v>
      </c>
    </row>
    <row r="216" spans="1:7" ht="16.5" customHeight="1">
      <c r="A216" s="3"/>
      <c r="B216" s="3"/>
      <c r="C216" s="4" t="s">
        <v>369</v>
      </c>
      <c r="D216" s="5" t="s">
        <v>370</v>
      </c>
      <c r="E216" s="7" t="s">
        <v>332</v>
      </c>
      <c r="F216" s="54">
        <v>53</v>
      </c>
      <c r="G216" s="63">
        <f t="shared" si="3"/>
        <v>3.533333333333333</v>
      </c>
    </row>
    <row r="217" spans="1:7" ht="16.5" customHeight="1">
      <c r="A217" s="3"/>
      <c r="B217" s="3"/>
      <c r="C217" s="4" t="s">
        <v>274</v>
      </c>
      <c r="D217" s="5" t="s">
        <v>275</v>
      </c>
      <c r="E217" s="7" t="s">
        <v>371</v>
      </c>
      <c r="F217" s="54">
        <v>132159.19</v>
      </c>
      <c r="G217" s="63">
        <f t="shared" si="3"/>
        <v>50.19338777060388</v>
      </c>
    </row>
    <row r="218" spans="1:7" ht="16.5" customHeight="1">
      <c r="A218" s="3"/>
      <c r="B218" s="3"/>
      <c r="C218" s="4" t="s">
        <v>372</v>
      </c>
      <c r="D218" s="5" t="s">
        <v>373</v>
      </c>
      <c r="E218" s="7" t="s">
        <v>374</v>
      </c>
      <c r="F218" s="54">
        <v>10364.67</v>
      </c>
      <c r="G218" s="63">
        <f t="shared" si="3"/>
        <v>65.10471105527638</v>
      </c>
    </row>
    <row r="219" spans="1:7" ht="30" customHeight="1">
      <c r="A219" s="3"/>
      <c r="B219" s="3"/>
      <c r="C219" s="4" t="s">
        <v>375</v>
      </c>
      <c r="D219" s="5" t="s">
        <v>376</v>
      </c>
      <c r="E219" s="7" t="s">
        <v>377</v>
      </c>
      <c r="F219" s="54">
        <v>1775.01</v>
      </c>
      <c r="G219" s="63">
        <f t="shared" si="3"/>
        <v>36.22469387755102</v>
      </c>
    </row>
    <row r="220" spans="1:7" ht="27" customHeight="1">
      <c r="A220" s="3"/>
      <c r="B220" s="3"/>
      <c r="C220" s="4" t="s">
        <v>378</v>
      </c>
      <c r="D220" s="5" t="s">
        <v>379</v>
      </c>
      <c r="E220" s="7" t="s">
        <v>380</v>
      </c>
      <c r="F220" s="54">
        <v>4776.98</v>
      </c>
      <c r="G220" s="63">
        <f t="shared" si="3"/>
        <v>62.03870129870129</v>
      </c>
    </row>
    <row r="221" spans="1:7" ht="16.5" customHeight="1">
      <c r="A221" s="3"/>
      <c r="B221" s="3"/>
      <c r="C221" s="4" t="s">
        <v>344</v>
      </c>
      <c r="D221" s="5" t="s">
        <v>345</v>
      </c>
      <c r="E221" s="7" t="s">
        <v>381</v>
      </c>
      <c r="F221" s="54">
        <v>4718.55</v>
      </c>
      <c r="G221" s="63">
        <f t="shared" si="3"/>
        <v>55.512352941176474</v>
      </c>
    </row>
    <row r="222" spans="1:7" ht="16.5" customHeight="1">
      <c r="A222" s="3"/>
      <c r="B222" s="3"/>
      <c r="C222" s="4" t="s">
        <v>382</v>
      </c>
      <c r="D222" s="5" t="s">
        <v>383</v>
      </c>
      <c r="E222" s="7" t="s">
        <v>384</v>
      </c>
      <c r="F222" s="54"/>
      <c r="G222" s="63">
        <f t="shared" si="3"/>
        <v>0</v>
      </c>
    </row>
    <row r="223" spans="1:7" ht="16.5" customHeight="1">
      <c r="A223" s="3"/>
      <c r="B223" s="3"/>
      <c r="C223" s="4" t="s">
        <v>385</v>
      </c>
      <c r="D223" s="5" t="s">
        <v>386</v>
      </c>
      <c r="E223" s="7" t="s">
        <v>387</v>
      </c>
      <c r="F223" s="54">
        <v>16500</v>
      </c>
      <c r="G223" s="63">
        <f t="shared" si="3"/>
        <v>75</v>
      </c>
    </row>
    <row r="224" spans="1:7" ht="16.5" customHeight="1">
      <c r="A224" s="3"/>
      <c r="B224" s="3"/>
      <c r="C224" s="4" t="s">
        <v>316</v>
      </c>
      <c r="D224" s="5" t="s">
        <v>317</v>
      </c>
      <c r="E224" s="7" t="s">
        <v>388</v>
      </c>
      <c r="F224" s="54">
        <v>183</v>
      </c>
      <c r="G224" s="63">
        <f t="shared" si="3"/>
        <v>3.8125</v>
      </c>
    </row>
    <row r="225" spans="1:7" ht="26.25" customHeight="1">
      <c r="A225" s="3"/>
      <c r="B225" s="3"/>
      <c r="C225" s="4" t="s">
        <v>389</v>
      </c>
      <c r="D225" s="5" t="s">
        <v>390</v>
      </c>
      <c r="E225" s="7" t="s">
        <v>391</v>
      </c>
      <c r="F225" s="54">
        <v>2724</v>
      </c>
      <c r="G225" s="63">
        <f t="shared" si="3"/>
        <v>63.348837209302324</v>
      </c>
    </row>
    <row r="226" spans="1:7" ht="16.5" customHeight="1">
      <c r="A226" s="3"/>
      <c r="B226" s="3"/>
      <c r="C226" s="4" t="s">
        <v>320</v>
      </c>
      <c r="D226" s="5" t="s">
        <v>321</v>
      </c>
      <c r="E226" s="7" t="s">
        <v>392</v>
      </c>
      <c r="F226" s="54"/>
      <c r="G226" s="63">
        <f t="shared" si="3"/>
        <v>0</v>
      </c>
    </row>
    <row r="227" spans="1:7" ht="16.5" customHeight="1">
      <c r="A227" s="3"/>
      <c r="B227" s="51" t="s">
        <v>393</v>
      </c>
      <c r="C227" s="51"/>
      <c r="D227" s="52" t="s">
        <v>394</v>
      </c>
      <c r="E227" s="53" t="s">
        <v>395</v>
      </c>
      <c r="F227" s="57">
        <f>SUM(F228:F229)</f>
        <v>68209.92</v>
      </c>
      <c r="G227" s="57">
        <f t="shared" si="3"/>
        <v>74.99881250824647</v>
      </c>
    </row>
    <row r="228" spans="1:7" ht="16.5" customHeight="1">
      <c r="A228" s="3"/>
      <c r="B228" s="3"/>
      <c r="C228" s="4" t="s">
        <v>271</v>
      </c>
      <c r="D228" s="5" t="s">
        <v>272</v>
      </c>
      <c r="E228" s="7" t="s">
        <v>396</v>
      </c>
      <c r="F228" s="54">
        <v>5901.88</v>
      </c>
      <c r="G228" s="63">
        <f t="shared" si="3"/>
        <v>46.662555344718534</v>
      </c>
    </row>
    <row r="229" spans="1:7" ht="16.5" customHeight="1">
      <c r="A229" s="3"/>
      <c r="B229" s="3"/>
      <c r="C229" s="4" t="s">
        <v>274</v>
      </c>
      <c r="D229" s="5" t="s">
        <v>275</v>
      </c>
      <c r="E229" s="7" t="s">
        <v>397</v>
      </c>
      <c r="F229" s="54">
        <v>62308.04</v>
      </c>
      <c r="G229" s="63">
        <f t="shared" si="3"/>
        <v>79.57604086845465</v>
      </c>
    </row>
    <row r="230" spans="1:7" ht="16.5" customHeight="1">
      <c r="A230" s="3"/>
      <c r="B230" s="51" t="s">
        <v>398</v>
      </c>
      <c r="C230" s="51"/>
      <c r="D230" s="52" t="s">
        <v>6</v>
      </c>
      <c r="E230" s="53" t="s">
        <v>399</v>
      </c>
      <c r="F230" s="57">
        <f>SUM(F231:F239)</f>
        <v>43227.869999999995</v>
      </c>
      <c r="G230" s="57">
        <f t="shared" si="3"/>
        <v>30.528156779661018</v>
      </c>
    </row>
    <row r="231" spans="1:7" ht="16.5" customHeight="1">
      <c r="A231" s="3"/>
      <c r="B231" s="3"/>
      <c r="C231" s="4" t="s">
        <v>350</v>
      </c>
      <c r="D231" s="5" t="s">
        <v>351</v>
      </c>
      <c r="E231" s="7" t="s">
        <v>400</v>
      </c>
      <c r="F231" s="54">
        <v>10080</v>
      </c>
      <c r="G231" s="63">
        <f t="shared" si="3"/>
        <v>42.8936170212766</v>
      </c>
    </row>
    <row r="232" spans="1:7" ht="16.5" customHeight="1">
      <c r="A232" s="3"/>
      <c r="B232" s="3"/>
      <c r="C232" s="4" t="s">
        <v>401</v>
      </c>
      <c r="D232" s="5" t="s">
        <v>402</v>
      </c>
      <c r="E232" s="7" t="s">
        <v>403</v>
      </c>
      <c r="F232" s="54">
        <v>11829</v>
      </c>
      <c r="G232" s="63">
        <f t="shared" si="3"/>
        <v>53.28378378378378</v>
      </c>
    </row>
    <row r="233" spans="1:7" ht="16.5" customHeight="1">
      <c r="A233" s="3"/>
      <c r="B233" s="3"/>
      <c r="C233" s="4" t="s">
        <v>271</v>
      </c>
      <c r="D233" s="5" t="s">
        <v>272</v>
      </c>
      <c r="E233" s="7" t="s">
        <v>404</v>
      </c>
      <c r="F233" s="54">
        <v>730.56</v>
      </c>
      <c r="G233" s="63">
        <f t="shared" si="3"/>
        <v>10.985864661654135</v>
      </c>
    </row>
    <row r="234" spans="1:7" ht="16.5" customHeight="1">
      <c r="A234" s="3"/>
      <c r="B234" s="3"/>
      <c r="C234" s="4" t="s">
        <v>366</v>
      </c>
      <c r="D234" s="5" t="s">
        <v>367</v>
      </c>
      <c r="E234" s="7" t="s">
        <v>223</v>
      </c>
      <c r="F234" s="54"/>
      <c r="G234" s="63">
        <f t="shared" si="3"/>
        <v>0</v>
      </c>
    </row>
    <row r="235" spans="1:7" ht="30.75" customHeight="1">
      <c r="A235" s="3"/>
      <c r="B235" s="3"/>
      <c r="C235" s="4" t="s">
        <v>375</v>
      </c>
      <c r="D235" s="5" t="s">
        <v>376</v>
      </c>
      <c r="E235" s="7" t="s">
        <v>405</v>
      </c>
      <c r="F235" s="54">
        <v>3123.89</v>
      </c>
      <c r="G235" s="63">
        <f t="shared" si="3"/>
        <v>39.048625</v>
      </c>
    </row>
    <row r="236" spans="1:7" ht="16.5" customHeight="1">
      <c r="A236" s="3"/>
      <c r="B236" s="3"/>
      <c r="C236" s="4" t="s">
        <v>250</v>
      </c>
      <c r="D236" s="5" t="s">
        <v>251</v>
      </c>
      <c r="E236" s="7" t="s">
        <v>406</v>
      </c>
      <c r="F236" s="54">
        <v>17464.42</v>
      </c>
      <c r="G236" s="63">
        <f t="shared" si="3"/>
        <v>43.661049999999996</v>
      </c>
    </row>
    <row r="237" spans="1:7" ht="16.5" customHeight="1">
      <c r="A237" s="3"/>
      <c r="B237" s="3"/>
      <c r="C237" s="4" t="s">
        <v>407</v>
      </c>
      <c r="D237" s="5" t="s">
        <v>256</v>
      </c>
      <c r="E237" s="7" t="s">
        <v>408</v>
      </c>
      <c r="F237" s="54"/>
      <c r="G237" s="63">
        <f t="shared" si="3"/>
        <v>0</v>
      </c>
    </row>
    <row r="238" spans="1:7" ht="16.5" customHeight="1">
      <c r="A238" s="3"/>
      <c r="B238" s="3"/>
      <c r="C238" s="4" t="s">
        <v>409</v>
      </c>
      <c r="D238" s="5" t="s">
        <v>256</v>
      </c>
      <c r="E238" s="7" t="s">
        <v>410</v>
      </c>
      <c r="F238" s="54"/>
      <c r="G238" s="63">
        <f t="shared" si="3"/>
        <v>0</v>
      </c>
    </row>
    <row r="239" spans="1:7" ht="16.5" customHeight="1">
      <c r="A239" s="3"/>
      <c r="B239" s="3"/>
      <c r="C239" s="4" t="s">
        <v>320</v>
      </c>
      <c r="D239" s="5" t="s">
        <v>321</v>
      </c>
      <c r="E239" s="7" t="s">
        <v>102</v>
      </c>
      <c r="F239" s="54"/>
      <c r="G239" s="63">
        <f t="shared" si="3"/>
        <v>0</v>
      </c>
    </row>
    <row r="240" spans="1:7" ht="27" customHeight="1">
      <c r="A240" s="48" t="s">
        <v>55</v>
      </c>
      <c r="B240" s="48"/>
      <c r="C240" s="48"/>
      <c r="D240" s="49" t="s">
        <v>56</v>
      </c>
      <c r="E240" s="50" t="s">
        <v>411</v>
      </c>
      <c r="F240" s="56">
        <f>SUM(F241+F245)</f>
        <v>9784.64</v>
      </c>
      <c r="G240" s="56">
        <f t="shared" si="3"/>
        <v>89.16201931838891</v>
      </c>
    </row>
    <row r="241" spans="1:7" ht="24" customHeight="1">
      <c r="A241" s="3"/>
      <c r="B241" s="51" t="s">
        <v>58</v>
      </c>
      <c r="C241" s="51"/>
      <c r="D241" s="52" t="s">
        <v>59</v>
      </c>
      <c r="E241" s="53" t="s">
        <v>60</v>
      </c>
      <c r="F241" s="57">
        <f>SUM(F242:F244)</f>
        <v>523</v>
      </c>
      <c r="G241" s="57">
        <f t="shared" si="3"/>
        <v>49.762131303520455</v>
      </c>
    </row>
    <row r="242" spans="1:7" ht="16.5" customHeight="1">
      <c r="A242" s="3"/>
      <c r="B242" s="3"/>
      <c r="C242" s="4" t="s">
        <v>262</v>
      </c>
      <c r="D242" s="5" t="s">
        <v>263</v>
      </c>
      <c r="E242" s="7" t="s">
        <v>412</v>
      </c>
      <c r="F242" s="54">
        <v>438</v>
      </c>
      <c r="G242" s="63">
        <f t="shared" si="3"/>
        <v>49.77272727272727</v>
      </c>
    </row>
    <row r="243" spans="1:7" ht="16.5" customHeight="1">
      <c r="A243" s="3"/>
      <c r="B243" s="3"/>
      <c r="C243" s="4" t="s">
        <v>265</v>
      </c>
      <c r="D243" s="5" t="s">
        <v>266</v>
      </c>
      <c r="E243" s="7" t="s">
        <v>307</v>
      </c>
      <c r="F243" s="54">
        <v>74.5</v>
      </c>
      <c r="G243" s="63">
        <f t="shared" si="3"/>
        <v>49.666666666666664</v>
      </c>
    </row>
    <row r="244" spans="1:7" ht="16.5" customHeight="1">
      <c r="A244" s="3"/>
      <c r="B244" s="3"/>
      <c r="C244" s="4" t="s">
        <v>268</v>
      </c>
      <c r="D244" s="5" t="s">
        <v>269</v>
      </c>
      <c r="E244" s="7" t="s">
        <v>413</v>
      </c>
      <c r="F244" s="54">
        <v>10.5</v>
      </c>
      <c r="G244" s="63">
        <f t="shared" si="3"/>
        <v>50</v>
      </c>
    </row>
    <row r="245" spans="1:7" ht="16.5" customHeight="1">
      <c r="A245" s="3"/>
      <c r="B245" s="51" t="s">
        <v>61</v>
      </c>
      <c r="C245" s="51"/>
      <c r="D245" s="52" t="s">
        <v>62</v>
      </c>
      <c r="E245" s="53" t="s">
        <v>414</v>
      </c>
      <c r="F245" s="57">
        <f>SUM(F246:F252)</f>
        <v>9261.64</v>
      </c>
      <c r="G245" s="57">
        <f t="shared" si="3"/>
        <v>93.33508011690013</v>
      </c>
    </row>
    <row r="246" spans="1:7" ht="16.5" customHeight="1">
      <c r="A246" s="3"/>
      <c r="B246" s="3"/>
      <c r="C246" s="4" t="s">
        <v>350</v>
      </c>
      <c r="D246" s="5" t="s">
        <v>351</v>
      </c>
      <c r="E246" s="7" t="s">
        <v>415</v>
      </c>
      <c r="F246" s="54">
        <v>3675</v>
      </c>
      <c r="G246" s="63">
        <f t="shared" si="3"/>
        <v>100</v>
      </c>
    </row>
    <row r="247" spans="1:7" ht="16.5" customHeight="1">
      <c r="A247" s="3"/>
      <c r="B247" s="3"/>
      <c r="C247" s="4" t="s">
        <v>265</v>
      </c>
      <c r="D247" s="5" t="s">
        <v>266</v>
      </c>
      <c r="E247" s="7" t="s">
        <v>416</v>
      </c>
      <c r="F247" s="54">
        <v>283.51</v>
      </c>
      <c r="G247" s="63">
        <f t="shared" si="3"/>
        <v>100</v>
      </c>
    </row>
    <row r="248" spans="1:7" ht="16.5" customHeight="1">
      <c r="A248" s="3"/>
      <c r="B248" s="3"/>
      <c r="C248" s="4" t="s">
        <v>268</v>
      </c>
      <c r="D248" s="5" t="s">
        <v>269</v>
      </c>
      <c r="E248" s="7" t="s">
        <v>417</v>
      </c>
      <c r="F248" s="54">
        <v>30.17</v>
      </c>
      <c r="G248" s="63">
        <f t="shared" si="3"/>
        <v>100</v>
      </c>
    </row>
    <row r="249" spans="1:7" ht="16.5" customHeight="1">
      <c r="A249" s="3"/>
      <c r="B249" s="3"/>
      <c r="C249" s="4" t="s">
        <v>330</v>
      </c>
      <c r="D249" s="5" t="s">
        <v>331</v>
      </c>
      <c r="E249" s="7" t="s">
        <v>418</v>
      </c>
      <c r="F249" s="54">
        <v>1658</v>
      </c>
      <c r="G249" s="63">
        <f t="shared" si="3"/>
        <v>100</v>
      </c>
    </row>
    <row r="250" spans="1:7" ht="16.5" customHeight="1">
      <c r="A250" s="3"/>
      <c r="B250" s="3"/>
      <c r="C250" s="4" t="s">
        <v>271</v>
      </c>
      <c r="D250" s="5" t="s">
        <v>272</v>
      </c>
      <c r="E250" s="7" t="s">
        <v>419</v>
      </c>
      <c r="F250" s="54">
        <v>1494.46</v>
      </c>
      <c r="G250" s="63">
        <f t="shared" si="3"/>
        <v>100</v>
      </c>
    </row>
    <row r="251" spans="1:7" ht="16.5" customHeight="1">
      <c r="A251" s="3"/>
      <c r="B251" s="3"/>
      <c r="C251" s="4" t="s">
        <v>274</v>
      </c>
      <c r="D251" s="5" t="s">
        <v>275</v>
      </c>
      <c r="E251" s="7" t="s">
        <v>420</v>
      </c>
      <c r="F251" s="54">
        <v>2072.34</v>
      </c>
      <c r="G251" s="63">
        <f t="shared" si="3"/>
        <v>81.79105655760351</v>
      </c>
    </row>
    <row r="252" spans="1:7" ht="16.5" customHeight="1">
      <c r="A252" s="3"/>
      <c r="B252" s="3"/>
      <c r="C252" s="4" t="s">
        <v>344</v>
      </c>
      <c r="D252" s="5" t="s">
        <v>345</v>
      </c>
      <c r="E252" s="7" t="s">
        <v>421</v>
      </c>
      <c r="F252" s="54">
        <v>48.16</v>
      </c>
      <c r="G252" s="63">
        <f t="shared" si="3"/>
        <v>19.406834300451322</v>
      </c>
    </row>
    <row r="253" spans="1:7" ht="16.5" customHeight="1">
      <c r="A253" s="48" t="s">
        <v>422</v>
      </c>
      <c r="B253" s="48"/>
      <c r="C253" s="48"/>
      <c r="D253" s="49" t="s">
        <v>423</v>
      </c>
      <c r="E253" s="50" t="s">
        <v>424</v>
      </c>
      <c r="F253" s="56">
        <f>F254+F265</f>
        <v>90856.68</v>
      </c>
      <c r="G253" s="56">
        <f t="shared" si="3"/>
        <v>30.355275950432826</v>
      </c>
    </row>
    <row r="254" spans="1:7" ht="16.5" customHeight="1">
      <c r="A254" s="3"/>
      <c r="B254" s="51" t="s">
        <v>425</v>
      </c>
      <c r="C254" s="51"/>
      <c r="D254" s="52" t="s">
        <v>426</v>
      </c>
      <c r="E254" s="53" t="s">
        <v>427</v>
      </c>
      <c r="F254" s="57">
        <f>SUM(F255:F264)</f>
        <v>88612.48</v>
      </c>
      <c r="G254" s="57">
        <f t="shared" si="3"/>
        <v>37.67361220351089</v>
      </c>
    </row>
    <row r="255" spans="1:7" ht="16.5" customHeight="1">
      <c r="A255" s="3"/>
      <c r="B255" s="3"/>
      <c r="C255" s="4" t="s">
        <v>350</v>
      </c>
      <c r="D255" s="5" t="s">
        <v>351</v>
      </c>
      <c r="E255" s="7" t="s">
        <v>145</v>
      </c>
      <c r="F255" s="54">
        <v>7599.11</v>
      </c>
      <c r="G255" s="63">
        <f t="shared" si="3"/>
        <v>37.99555</v>
      </c>
    </row>
    <row r="256" spans="1:7" ht="16.5" customHeight="1">
      <c r="A256" s="3"/>
      <c r="B256" s="3"/>
      <c r="C256" s="4" t="s">
        <v>330</v>
      </c>
      <c r="D256" s="5" t="s">
        <v>331</v>
      </c>
      <c r="E256" s="7" t="s">
        <v>145</v>
      </c>
      <c r="F256" s="54">
        <v>10194</v>
      </c>
      <c r="G256" s="63">
        <f t="shared" si="3"/>
        <v>50.97</v>
      </c>
    </row>
    <row r="257" spans="1:7" ht="16.5" customHeight="1">
      <c r="A257" s="3"/>
      <c r="B257" s="3"/>
      <c r="C257" s="4" t="s">
        <v>271</v>
      </c>
      <c r="D257" s="5" t="s">
        <v>272</v>
      </c>
      <c r="E257" s="7" t="s">
        <v>428</v>
      </c>
      <c r="F257" s="54">
        <v>10444.34</v>
      </c>
      <c r="G257" s="63">
        <f t="shared" si="3"/>
        <v>26.64372448979592</v>
      </c>
    </row>
    <row r="258" spans="1:7" ht="16.5" customHeight="1">
      <c r="A258" s="3"/>
      <c r="B258" s="3"/>
      <c r="C258" s="4" t="s">
        <v>366</v>
      </c>
      <c r="D258" s="5" t="s">
        <v>367</v>
      </c>
      <c r="E258" s="7" t="s">
        <v>337</v>
      </c>
      <c r="F258" s="54">
        <v>9935.47</v>
      </c>
      <c r="G258" s="63">
        <f t="shared" si="3"/>
        <v>29.22197058823529</v>
      </c>
    </row>
    <row r="259" spans="1:7" ht="16.5" customHeight="1">
      <c r="A259" s="3"/>
      <c r="B259" s="3"/>
      <c r="C259" s="4" t="s">
        <v>292</v>
      </c>
      <c r="D259" s="5" t="s">
        <v>293</v>
      </c>
      <c r="E259" s="7" t="s">
        <v>429</v>
      </c>
      <c r="F259" s="54">
        <v>1230</v>
      </c>
      <c r="G259" s="63">
        <f t="shared" si="3"/>
        <v>3.0161104435889263</v>
      </c>
    </row>
    <row r="260" spans="1:7" ht="16.5" customHeight="1">
      <c r="A260" s="3"/>
      <c r="B260" s="3"/>
      <c r="C260" s="4" t="s">
        <v>274</v>
      </c>
      <c r="D260" s="5" t="s">
        <v>275</v>
      </c>
      <c r="E260" s="7" t="s">
        <v>430</v>
      </c>
      <c r="F260" s="54">
        <v>21314.76</v>
      </c>
      <c r="G260" s="63">
        <f t="shared" si="3"/>
        <v>67.45177215189874</v>
      </c>
    </row>
    <row r="261" spans="1:7" ht="24.75" customHeight="1">
      <c r="A261" s="3"/>
      <c r="B261" s="3"/>
      <c r="C261" s="4" t="s">
        <v>375</v>
      </c>
      <c r="D261" s="5" t="s">
        <v>376</v>
      </c>
      <c r="E261" s="7" t="s">
        <v>431</v>
      </c>
      <c r="F261" s="54">
        <v>450.01</v>
      </c>
      <c r="G261" s="63">
        <f t="shared" si="3"/>
        <v>39.82389380530974</v>
      </c>
    </row>
    <row r="262" spans="1:7" ht="16.5" customHeight="1">
      <c r="A262" s="3"/>
      <c r="B262" s="3"/>
      <c r="C262" s="4" t="s">
        <v>250</v>
      </c>
      <c r="D262" s="5" t="s">
        <v>251</v>
      </c>
      <c r="E262" s="7" t="s">
        <v>432</v>
      </c>
      <c r="F262" s="54">
        <v>17891.12</v>
      </c>
      <c r="G262" s="63">
        <f t="shared" si="3"/>
        <v>66.26340740740741</v>
      </c>
    </row>
    <row r="263" spans="1:7" ht="16.5" customHeight="1">
      <c r="A263" s="3"/>
      <c r="B263" s="3"/>
      <c r="C263" s="4" t="s">
        <v>255</v>
      </c>
      <c r="D263" s="5" t="s">
        <v>256</v>
      </c>
      <c r="E263" s="7" t="s">
        <v>102</v>
      </c>
      <c r="F263" s="54">
        <v>9553.67</v>
      </c>
      <c r="G263" s="63">
        <f t="shared" si="3"/>
        <v>95.5367</v>
      </c>
    </row>
    <row r="264" spans="1:7" ht="16.5" customHeight="1">
      <c r="A264" s="3"/>
      <c r="B264" s="3"/>
      <c r="C264" s="4" t="s">
        <v>320</v>
      </c>
      <c r="D264" s="5" t="s">
        <v>321</v>
      </c>
      <c r="E264" s="7" t="s">
        <v>433</v>
      </c>
      <c r="F264" s="54"/>
      <c r="G264" s="63">
        <f t="shared" si="3"/>
        <v>0</v>
      </c>
    </row>
    <row r="265" spans="1:7" ht="16.5" customHeight="1">
      <c r="A265" s="3"/>
      <c r="B265" s="51" t="s">
        <v>434</v>
      </c>
      <c r="C265" s="51"/>
      <c r="D265" s="52" t="s">
        <v>435</v>
      </c>
      <c r="E265" s="53" t="s">
        <v>436</v>
      </c>
      <c r="F265" s="57">
        <f>SUM(F266:F269)</f>
        <v>2244.2</v>
      </c>
      <c r="G265" s="57">
        <f t="shared" si="3"/>
        <v>3.501092043681747</v>
      </c>
    </row>
    <row r="266" spans="1:7" ht="16.5" customHeight="1">
      <c r="A266" s="3"/>
      <c r="B266" s="3"/>
      <c r="C266" s="4" t="s">
        <v>271</v>
      </c>
      <c r="D266" s="5" t="s">
        <v>272</v>
      </c>
      <c r="E266" s="7" t="s">
        <v>437</v>
      </c>
      <c r="F266" s="54">
        <v>1777.35</v>
      </c>
      <c r="G266" s="63">
        <f t="shared" si="3"/>
        <v>59.245</v>
      </c>
    </row>
    <row r="267" spans="1:7" ht="16.5" customHeight="1">
      <c r="A267" s="3"/>
      <c r="B267" s="3"/>
      <c r="C267" s="4" t="s">
        <v>274</v>
      </c>
      <c r="D267" s="5" t="s">
        <v>275</v>
      </c>
      <c r="E267" s="7" t="s">
        <v>223</v>
      </c>
      <c r="F267" s="54">
        <v>200.45</v>
      </c>
      <c r="G267" s="63">
        <f aca="true" t="shared" si="4" ref="G267:G330">F267*100/E267</f>
        <v>40.09</v>
      </c>
    </row>
    <row r="268" spans="1:7" ht="24.75" customHeight="1">
      <c r="A268" s="3"/>
      <c r="B268" s="3"/>
      <c r="C268" s="4" t="s">
        <v>375</v>
      </c>
      <c r="D268" s="5" t="s">
        <v>376</v>
      </c>
      <c r="E268" s="7" t="s">
        <v>438</v>
      </c>
      <c r="F268" s="54">
        <v>266.4</v>
      </c>
      <c r="G268" s="63">
        <f t="shared" si="4"/>
        <v>44.39999999999999</v>
      </c>
    </row>
    <row r="269" spans="1:7" ht="16.5" customHeight="1">
      <c r="A269" s="3"/>
      <c r="B269" s="3"/>
      <c r="C269" s="4" t="s">
        <v>439</v>
      </c>
      <c r="D269" s="5" t="s">
        <v>440</v>
      </c>
      <c r="E269" s="7" t="s">
        <v>89</v>
      </c>
      <c r="F269" s="54"/>
      <c r="G269" s="63">
        <f t="shared" si="4"/>
        <v>0</v>
      </c>
    </row>
    <row r="270" spans="1:7" ht="16.5" customHeight="1">
      <c r="A270" s="48" t="s">
        <v>441</v>
      </c>
      <c r="B270" s="48"/>
      <c r="C270" s="48"/>
      <c r="D270" s="49" t="s">
        <v>442</v>
      </c>
      <c r="E270" s="50" t="s">
        <v>443</v>
      </c>
      <c r="F270" s="56">
        <f>F271</f>
        <v>127382.64</v>
      </c>
      <c r="G270" s="56">
        <f t="shared" si="4"/>
        <v>41.09117419354839</v>
      </c>
    </row>
    <row r="271" spans="1:7" ht="26.25" customHeight="1">
      <c r="A271" s="3"/>
      <c r="B271" s="51" t="s">
        <v>444</v>
      </c>
      <c r="C271" s="51"/>
      <c r="D271" s="52" t="s">
        <v>445</v>
      </c>
      <c r="E271" s="53" t="s">
        <v>443</v>
      </c>
      <c r="F271" s="57">
        <f>SUM(F272:F273)</f>
        <v>127382.64</v>
      </c>
      <c r="G271" s="57">
        <f t="shared" si="4"/>
        <v>41.09117419354839</v>
      </c>
    </row>
    <row r="272" spans="1:7" ht="16.5" customHeight="1">
      <c r="A272" s="3"/>
      <c r="B272" s="3"/>
      <c r="C272" s="4" t="s">
        <v>446</v>
      </c>
      <c r="D272" s="5" t="s">
        <v>447</v>
      </c>
      <c r="E272" s="7" t="s">
        <v>102</v>
      </c>
      <c r="F272" s="54"/>
      <c r="G272" s="63">
        <f t="shared" si="4"/>
        <v>0</v>
      </c>
    </row>
    <row r="273" spans="1:7" ht="38.25" customHeight="1">
      <c r="A273" s="3"/>
      <c r="B273" s="3"/>
      <c r="C273" s="4" t="s">
        <v>448</v>
      </c>
      <c r="D273" s="5" t="s">
        <v>449</v>
      </c>
      <c r="E273" s="7" t="s">
        <v>450</v>
      </c>
      <c r="F273" s="54">
        <v>127382.64</v>
      </c>
      <c r="G273" s="63">
        <f t="shared" si="4"/>
        <v>42.46088</v>
      </c>
    </row>
    <row r="274" spans="1:7" ht="16.5" customHeight="1">
      <c r="A274" s="48" t="s">
        <v>130</v>
      </c>
      <c r="B274" s="48"/>
      <c r="C274" s="48"/>
      <c r="D274" s="49" t="s">
        <v>131</v>
      </c>
      <c r="E274" s="50" t="s">
        <v>400</v>
      </c>
      <c r="F274" s="56">
        <f>F275</f>
        <v>0</v>
      </c>
      <c r="G274" s="56">
        <f t="shared" si="4"/>
        <v>0</v>
      </c>
    </row>
    <row r="275" spans="1:7" ht="16.5" customHeight="1">
      <c r="A275" s="3"/>
      <c r="B275" s="51" t="s">
        <v>451</v>
      </c>
      <c r="C275" s="51"/>
      <c r="D275" s="52" t="s">
        <v>452</v>
      </c>
      <c r="E275" s="53" t="s">
        <v>400</v>
      </c>
      <c r="F275" s="57">
        <f>F276</f>
        <v>0</v>
      </c>
      <c r="G275" s="57">
        <f t="shared" si="4"/>
        <v>0</v>
      </c>
    </row>
    <row r="276" spans="1:7" ht="16.5" customHeight="1">
      <c r="A276" s="3"/>
      <c r="B276" s="3"/>
      <c r="C276" s="4" t="s">
        <v>439</v>
      </c>
      <c r="D276" s="5" t="s">
        <v>440</v>
      </c>
      <c r="E276" s="7" t="s">
        <v>400</v>
      </c>
      <c r="F276" s="54"/>
      <c r="G276" s="63">
        <f t="shared" si="4"/>
        <v>0</v>
      </c>
    </row>
    <row r="277" spans="1:7" ht="16.5" customHeight="1">
      <c r="A277" s="48" t="s">
        <v>155</v>
      </c>
      <c r="B277" s="48"/>
      <c r="C277" s="48"/>
      <c r="D277" s="49" t="s">
        <v>156</v>
      </c>
      <c r="E277" s="50" t="s">
        <v>453</v>
      </c>
      <c r="F277" s="56">
        <f>F278+F300+F303+F329+F331+F355+F359+F365+F380</f>
        <v>5403119.670000001</v>
      </c>
      <c r="G277" s="56">
        <f t="shared" si="4"/>
        <v>48.90662815411575</v>
      </c>
    </row>
    <row r="278" spans="1:7" ht="16.5" customHeight="1">
      <c r="A278" s="3"/>
      <c r="B278" s="51" t="s">
        <v>158</v>
      </c>
      <c r="C278" s="51"/>
      <c r="D278" s="52" t="s">
        <v>159</v>
      </c>
      <c r="E278" s="53" t="s">
        <v>454</v>
      </c>
      <c r="F278" s="57">
        <f>SUM(F279:F299)</f>
        <v>2220255.7500000005</v>
      </c>
      <c r="G278" s="57">
        <f t="shared" si="4"/>
        <v>51.42122191931459</v>
      </c>
    </row>
    <row r="279" spans="1:7" ht="42.75" customHeight="1">
      <c r="A279" s="3"/>
      <c r="B279" s="3"/>
      <c r="C279" s="4" t="s">
        <v>455</v>
      </c>
      <c r="D279" s="5" t="s">
        <v>456</v>
      </c>
      <c r="E279" s="7" t="s">
        <v>457</v>
      </c>
      <c r="F279" s="54">
        <v>370365.48</v>
      </c>
      <c r="G279" s="63">
        <f t="shared" si="4"/>
        <v>52.9307534331737</v>
      </c>
    </row>
    <row r="280" spans="1:7" ht="16.5" customHeight="1">
      <c r="A280" s="3"/>
      <c r="B280" s="3"/>
      <c r="C280" s="4" t="s">
        <v>355</v>
      </c>
      <c r="D280" s="5" t="s">
        <v>356</v>
      </c>
      <c r="E280" s="7" t="s">
        <v>458</v>
      </c>
      <c r="F280" s="54">
        <v>93152.26</v>
      </c>
      <c r="G280" s="63">
        <f t="shared" si="4"/>
        <v>48.996302354816144</v>
      </c>
    </row>
    <row r="281" spans="1:7" ht="16.5" customHeight="1">
      <c r="A281" s="3"/>
      <c r="B281" s="3"/>
      <c r="C281" s="4" t="s">
        <v>262</v>
      </c>
      <c r="D281" s="5" t="s">
        <v>263</v>
      </c>
      <c r="E281" s="7" t="s">
        <v>459</v>
      </c>
      <c r="F281" s="54">
        <v>1032044.03</v>
      </c>
      <c r="G281" s="63">
        <f t="shared" si="4"/>
        <v>46.55337193068715</v>
      </c>
    </row>
    <row r="282" spans="1:7" ht="16.5" customHeight="1">
      <c r="A282" s="3"/>
      <c r="B282" s="3"/>
      <c r="C282" s="4" t="s">
        <v>359</v>
      </c>
      <c r="D282" s="5" t="s">
        <v>360</v>
      </c>
      <c r="E282" s="7" t="s">
        <v>460</v>
      </c>
      <c r="F282" s="54">
        <v>184353.29</v>
      </c>
      <c r="G282" s="63">
        <f t="shared" si="4"/>
        <v>99.81498687024553</v>
      </c>
    </row>
    <row r="283" spans="1:7" ht="16.5" customHeight="1">
      <c r="A283" s="3"/>
      <c r="B283" s="3"/>
      <c r="C283" s="4" t="s">
        <v>265</v>
      </c>
      <c r="D283" s="5" t="s">
        <v>266</v>
      </c>
      <c r="E283" s="7" t="s">
        <v>461</v>
      </c>
      <c r="F283" s="54">
        <v>223899.47</v>
      </c>
      <c r="G283" s="63">
        <f t="shared" si="4"/>
        <v>52.66512755858098</v>
      </c>
    </row>
    <row r="284" spans="1:7" ht="16.5" customHeight="1">
      <c r="A284" s="3"/>
      <c r="B284" s="3"/>
      <c r="C284" s="4" t="s">
        <v>268</v>
      </c>
      <c r="D284" s="5" t="s">
        <v>269</v>
      </c>
      <c r="E284" s="7" t="s">
        <v>462</v>
      </c>
      <c r="F284" s="54">
        <v>26073.67</v>
      </c>
      <c r="G284" s="63">
        <f t="shared" si="4"/>
        <v>43.36144418020655</v>
      </c>
    </row>
    <row r="285" spans="1:7" ht="26.25" customHeight="1">
      <c r="A285" s="3"/>
      <c r="B285" s="3"/>
      <c r="C285" s="4" t="s">
        <v>463</v>
      </c>
      <c r="D285" s="5" t="s">
        <v>464</v>
      </c>
      <c r="E285" s="7" t="s">
        <v>465</v>
      </c>
      <c r="F285" s="54">
        <v>1212.72</v>
      </c>
      <c r="G285" s="63">
        <f t="shared" si="4"/>
        <v>17.26046114432109</v>
      </c>
    </row>
    <row r="286" spans="1:7" ht="16.5" customHeight="1">
      <c r="A286" s="3"/>
      <c r="B286" s="3"/>
      <c r="C286" s="4" t="s">
        <v>330</v>
      </c>
      <c r="D286" s="5" t="s">
        <v>331</v>
      </c>
      <c r="E286" s="7" t="s">
        <v>466</v>
      </c>
      <c r="F286" s="54"/>
      <c r="G286" s="63">
        <f t="shared" si="4"/>
        <v>0</v>
      </c>
    </row>
    <row r="287" spans="1:7" ht="16.5" customHeight="1">
      <c r="A287" s="3"/>
      <c r="B287" s="3"/>
      <c r="C287" s="4" t="s">
        <v>271</v>
      </c>
      <c r="D287" s="5" t="s">
        <v>272</v>
      </c>
      <c r="E287" s="7" t="s">
        <v>467</v>
      </c>
      <c r="F287" s="54">
        <v>61863.42</v>
      </c>
      <c r="G287" s="63">
        <f t="shared" si="4"/>
        <v>58.09044556082445</v>
      </c>
    </row>
    <row r="288" spans="1:7" ht="16.5" customHeight="1">
      <c r="A288" s="3"/>
      <c r="B288" s="3"/>
      <c r="C288" s="4" t="s">
        <v>468</v>
      </c>
      <c r="D288" s="5" t="s">
        <v>469</v>
      </c>
      <c r="E288" s="7" t="s">
        <v>470</v>
      </c>
      <c r="F288" s="54">
        <v>2475</v>
      </c>
      <c r="G288" s="63">
        <f t="shared" si="4"/>
        <v>24.343464148716436</v>
      </c>
    </row>
    <row r="289" spans="1:7" ht="16.5" customHeight="1">
      <c r="A289" s="3"/>
      <c r="B289" s="3"/>
      <c r="C289" s="4" t="s">
        <v>366</v>
      </c>
      <c r="D289" s="5" t="s">
        <v>367</v>
      </c>
      <c r="E289" s="7" t="s">
        <v>471</v>
      </c>
      <c r="F289" s="54">
        <v>68073.47</v>
      </c>
      <c r="G289" s="63">
        <f t="shared" si="4"/>
        <v>58.0484949262386</v>
      </c>
    </row>
    <row r="290" spans="1:7" ht="16.5" customHeight="1">
      <c r="A290" s="3"/>
      <c r="B290" s="3"/>
      <c r="C290" s="4" t="s">
        <v>292</v>
      </c>
      <c r="D290" s="5" t="s">
        <v>293</v>
      </c>
      <c r="E290" s="7" t="s">
        <v>472</v>
      </c>
      <c r="F290" s="54">
        <v>13126.98</v>
      </c>
      <c r="G290" s="63">
        <f t="shared" si="4"/>
        <v>19.369326565543293</v>
      </c>
    </row>
    <row r="291" spans="1:7" ht="16.5" customHeight="1">
      <c r="A291" s="3"/>
      <c r="B291" s="3"/>
      <c r="C291" s="4" t="s">
        <v>369</v>
      </c>
      <c r="D291" s="5" t="s">
        <v>370</v>
      </c>
      <c r="E291" s="7" t="s">
        <v>473</v>
      </c>
      <c r="F291" s="54">
        <v>2524.86</v>
      </c>
      <c r="G291" s="63">
        <f t="shared" si="4"/>
        <v>58.52712100139082</v>
      </c>
    </row>
    <row r="292" spans="1:7" ht="16.5" customHeight="1">
      <c r="A292" s="3"/>
      <c r="B292" s="3"/>
      <c r="C292" s="4" t="s">
        <v>274</v>
      </c>
      <c r="D292" s="5" t="s">
        <v>275</v>
      </c>
      <c r="E292" s="7" t="s">
        <v>474</v>
      </c>
      <c r="F292" s="54">
        <v>28620.86</v>
      </c>
      <c r="G292" s="63">
        <f t="shared" si="4"/>
        <v>45.61674795193013</v>
      </c>
    </row>
    <row r="293" spans="1:7" ht="16.5" customHeight="1">
      <c r="A293" s="3"/>
      <c r="B293" s="3"/>
      <c r="C293" s="4" t="s">
        <v>372</v>
      </c>
      <c r="D293" s="5" t="s">
        <v>373</v>
      </c>
      <c r="E293" s="7" t="s">
        <v>475</v>
      </c>
      <c r="F293" s="54">
        <v>3738.22</v>
      </c>
      <c r="G293" s="63">
        <f t="shared" si="4"/>
        <v>63.60762293687255</v>
      </c>
    </row>
    <row r="294" spans="1:7" ht="29.25" customHeight="1">
      <c r="A294" s="3"/>
      <c r="B294" s="3"/>
      <c r="C294" s="4" t="s">
        <v>375</v>
      </c>
      <c r="D294" s="5" t="s">
        <v>376</v>
      </c>
      <c r="E294" s="7" t="s">
        <v>476</v>
      </c>
      <c r="F294" s="54">
        <v>692.18</v>
      </c>
      <c r="G294" s="63">
        <f t="shared" si="4"/>
        <v>38.47581989994441</v>
      </c>
    </row>
    <row r="295" spans="1:7" ht="28.5" customHeight="1">
      <c r="A295" s="3"/>
      <c r="B295" s="3"/>
      <c r="C295" s="4" t="s">
        <v>378</v>
      </c>
      <c r="D295" s="5" t="s">
        <v>379</v>
      </c>
      <c r="E295" s="7" t="s">
        <v>477</v>
      </c>
      <c r="F295" s="54">
        <v>1185.41</v>
      </c>
      <c r="G295" s="63">
        <f t="shared" si="4"/>
        <v>44.76623867069487</v>
      </c>
    </row>
    <row r="296" spans="1:7" ht="16.5" customHeight="1">
      <c r="A296" s="3"/>
      <c r="B296" s="3"/>
      <c r="C296" s="4" t="s">
        <v>344</v>
      </c>
      <c r="D296" s="5" t="s">
        <v>345</v>
      </c>
      <c r="E296" s="7" t="s">
        <v>478</v>
      </c>
      <c r="F296" s="54">
        <v>1188.41</v>
      </c>
      <c r="G296" s="63">
        <f t="shared" si="4"/>
        <v>27.182296431838978</v>
      </c>
    </row>
    <row r="297" spans="1:7" ht="16.5" customHeight="1">
      <c r="A297" s="3"/>
      <c r="B297" s="3"/>
      <c r="C297" s="4" t="s">
        <v>250</v>
      </c>
      <c r="D297" s="5" t="s">
        <v>251</v>
      </c>
      <c r="E297" s="7" t="s">
        <v>479</v>
      </c>
      <c r="F297" s="54">
        <v>4961.62</v>
      </c>
      <c r="G297" s="63">
        <f t="shared" si="4"/>
        <v>44.48287609826071</v>
      </c>
    </row>
    <row r="298" spans="1:7" ht="16.5" customHeight="1">
      <c r="A298" s="3"/>
      <c r="B298" s="3"/>
      <c r="C298" s="4" t="s">
        <v>385</v>
      </c>
      <c r="D298" s="5" t="s">
        <v>386</v>
      </c>
      <c r="E298" s="7" t="s">
        <v>480</v>
      </c>
      <c r="F298" s="54">
        <v>100568</v>
      </c>
      <c r="G298" s="63">
        <f t="shared" si="4"/>
        <v>75.00093221666206</v>
      </c>
    </row>
    <row r="299" spans="1:7" ht="26.25" customHeight="1">
      <c r="A299" s="3"/>
      <c r="B299" s="3"/>
      <c r="C299" s="4" t="s">
        <v>389</v>
      </c>
      <c r="D299" s="5" t="s">
        <v>390</v>
      </c>
      <c r="E299" s="7" t="s">
        <v>481</v>
      </c>
      <c r="F299" s="54">
        <v>136.4</v>
      </c>
      <c r="G299" s="63">
        <f t="shared" si="4"/>
        <v>12.479414455626715</v>
      </c>
    </row>
    <row r="300" spans="1:7" ht="16.5" customHeight="1">
      <c r="A300" s="3"/>
      <c r="B300" s="51" t="s">
        <v>165</v>
      </c>
      <c r="C300" s="51"/>
      <c r="D300" s="52" t="s">
        <v>166</v>
      </c>
      <c r="E300" s="53" t="s">
        <v>482</v>
      </c>
      <c r="F300" s="57">
        <f>SUM(F301:F302)</f>
        <v>89124.31</v>
      </c>
      <c r="G300" s="57">
        <f t="shared" si="4"/>
        <v>40.24597537130445</v>
      </c>
    </row>
    <row r="301" spans="1:7" ht="39" customHeight="1">
      <c r="A301" s="3"/>
      <c r="B301" s="3"/>
      <c r="C301" s="4" t="s">
        <v>169</v>
      </c>
      <c r="D301" s="5" t="s">
        <v>282</v>
      </c>
      <c r="E301" s="7" t="s">
        <v>483</v>
      </c>
      <c r="F301" s="54">
        <v>1577.17</v>
      </c>
      <c r="G301" s="63">
        <f t="shared" si="4"/>
        <v>49.64337425243941</v>
      </c>
    </row>
    <row r="302" spans="1:7" ht="44.25" customHeight="1">
      <c r="A302" s="3"/>
      <c r="B302" s="3"/>
      <c r="C302" s="4" t="s">
        <v>455</v>
      </c>
      <c r="D302" s="5" t="s">
        <v>456</v>
      </c>
      <c r="E302" s="7" t="s">
        <v>484</v>
      </c>
      <c r="F302" s="54">
        <v>87547.14</v>
      </c>
      <c r="G302" s="63">
        <f t="shared" si="4"/>
        <v>40.10919403313297</v>
      </c>
    </row>
    <row r="303" spans="1:7" ht="16.5" customHeight="1">
      <c r="A303" s="3"/>
      <c r="B303" s="51" t="s">
        <v>172</v>
      </c>
      <c r="C303" s="51"/>
      <c r="D303" s="52" t="s">
        <v>173</v>
      </c>
      <c r="E303" s="53" t="s">
        <v>485</v>
      </c>
      <c r="F303" s="57">
        <f>SUM(F304:F328)</f>
        <v>1568986.2700000003</v>
      </c>
      <c r="G303" s="57">
        <f t="shared" si="4"/>
        <v>49.78282157160255</v>
      </c>
    </row>
    <row r="304" spans="1:7" ht="38.25" customHeight="1">
      <c r="A304" s="3"/>
      <c r="B304" s="3"/>
      <c r="C304" s="4" t="s">
        <v>169</v>
      </c>
      <c r="D304" s="5" t="s">
        <v>282</v>
      </c>
      <c r="E304" s="7" t="s">
        <v>486</v>
      </c>
      <c r="F304" s="54">
        <v>128932.02</v>
      </c>
      <c r="G304" s="63">
        <f t="shared" si="4"/>
        <v>48.72714285714286</v>
      </c>
    </row>
    <row r="305" spans="1:7" ht="27" customHeight="1">
      <c r="A305" s="3"/>
      <c r="B305" s="3"/>
      <c r="C305" s="4" t="s">
        <v>487</v>
      </c>
      <c r="D305" s="5" t="s">
        <v>488</v>
      </c>
      <c r="E305" s="7" t="s">
        <v>489</v>
      </c>
      <c r="F305" s="54">
        <v>682761.3</v>
      </c>
      <c r="G305" s="63">
        <f t="shared" si="4"/>
        <v>48.13598552172481</v>
      </c>
    </row>
    <row r="306" spans="1:7" ht="16.5" customHeight="1">
      <c r="A306" s="3"/>
      <c r="B306" s="3"/>
      <c r="C306" s="4" t="s">
        <v>355</v>
      </c>
      <c r="D306" s="5" t="s">
        <v>356</v>
      </c>
      <c r="E306" s="7" t="s">
        <v>490</v>
      </c>
      <c r="F306" s="54">
        <v>38131.78</v>
      </c>
      <c r="G306" s="63">
        <f t="shared" si="4"/>
        <v>52.6383953838296</v>
      </c>
    </row>
    <row r="307" spans="1:7" ht="16.5" customHeight="1">
      <c r="A307" s="3"/>
      <c r="B307" s="3"/>
      <c r="C307" s="4" t="s">
        <v>262</v>
      </c>
      <c r="D307" s="5" t="s">
        <v>263</v>
      </c>
      <c r="E307" s="7" t="s">
        <v>491</v>
      </c>
      <c r="F307" s="54">
        <v>446893.49</v>
      </c>
      <c r="G307" s="63">
        <f t="shared" si="4"/>
        <v>49.357371794871796</v>
      </c>
    </row>
    <row r="308" spans="1:7" ht="16.5" customHeight="1">
      <c r="A308" s="3"/>
      <c r="B308" s="3"/>
      <c r="C308" s="4" t="s">
        <v>359</v>
      </c>
      <c r="D308" s="5" t="s">
        <v>360</v>
      </c>
      <c r="E308" s="7" t="s">
        <v>492</v>
      </c>
      <c r="F308" s="54">
        <v>56363.07</v>
      </c>
      <c r="G308" s="63">
        <f t="shared" si="4"/>
        <v>88.90354585318148</v>
      </c>
    </row>
    <row r="309" spans="1:7" ht="16.5" customHeight="1">
      <c r="A309" s="3"/>
      <c r="B309" s="3"/>
      <c r="C309" s="4" t="s">
        <v>265</v>
      </c>
      <c r="D309" s="5" t="s">
        <v>266</v>
      </c>
      <c r="E309" s="7" t="s">
        <v>493</v>
      </c>
      <c r="F309" s="54">
        <v>92437.85</v>
      </c>
      <c r="G309" s="63">
        <f t="shared" si="4"/>
        <v>51.730267723233275</v>
      </c>
    </row>
    <row r="310" spans="1:7" ht="16.5" customHeight="1">
      <c r="A310" s="3"/>
      <c r="B310" s="3"/>
      <c r="C310" s="4" t="s">
        <v>268</v>
      </c>
      <c r="D310" s="5" t="s">
        <v>269</v>
      </c>
      <c r="E310" s="7" t="s">
        <v>494</v>
      </c>
      <c r="F310" s="54">
        <v>11145.25</v>
      </c>
      <c r="G310" s="63">
        <f t="shared" si="4"/>
        <v>43.996723511763776</v>
      </c>
    </row>
    <row r="311" spans="1:7" ht="25.5" customHeight="1">
      <c r="A311" s="3"/>
      <c r="B311" s="3"/>
      <c r="C311" s="4" t="s">
        <v>463</v>
      </c>
      <c r="D311" s="5" t="s">
        <v>464</v>
      </c>
      <c r="E311" s="7" t="s">
        <v>495</v>
      </c>
      <c r="F311" s="54">
        <v>727.64</v>
      </c>
      <c r="G311" s="63">
        <f t="shared" si="4"/>
        <v>19.38822275512923</v>
      </c>
    </row>
    <row r="312" spans="1:7" ht="16.5" customHeight="1">
      <c r="A312" s="3"/>
      <c r="B312" s="3"/>
      <c r="C312" s="4" t="s">
        <v>330</v>
      </c>
      <c r="D312" s="5" t="s">
        <v>331</v>
      </c>
      <c r="E312" s="7" t="s">
        <v>496</v>
      </c>
      <c r="F312" s="54"/>
      <c r="G312" s="63">
        <f t="shared" si="4"/>
        <v>0</v>
      </c>
    </row>
    <row r="313" spans="1:7" ht="16.5" customHeight="1">
      <c r="A313" s="3"/>
      <c r="B313" s="3"/>
      <c r="C313" s="4" t="s">
        <v>271</v>
      </c>
      <c r="D313" s="5" t="s">
        <v>272</v>
      </c>
      <c r="E313" s="7" t="s">
        <v>497</v>
      </c>
      <c r="F313" s="54">
        <v>14612.37</v>
      </c>
      <c r="G313" s="63">
        <f t="shared" si="4"/>
        <v>45.30967441860465</v>
      </c>
    </row>
    <row r="314" spans="1:7" ht="16.5" customHeight="1">
      <c r="A314" s="3"/>
      <c r="B314" s="3"/>
      <c r="C314" s="4" t="s">
        <v>468</v>
      </c>
      <c r="D314" s="5" t="s">
        <v>469</v>
      </c>
      <c r="E314" s="7" t="s">
        <v>498</v>
      </c>
      <c r="F314" s="54">
        <v>437</v>
      </c>
      <c r="G314" s="63">
        <f t="shared" si="4"/>
        <v>6.777295285359801</v>
      </c>
    </row>
    <row r="315" spans="1:7" ht="16.5" customHeight="1">
      <c r="A315" s="3"/>
      <c r="B315" s="3"/>
      <c r="C315" s="4" t="s">
        <v>366</v>
      </c>
      <c r="D315" s="5" t="s">
        <v>367</v>
      </c>
      <c r="E315" s="7" t="s">
        <v>499</v>
      </c>
      <c r="F315" s="54">
        <v>31744.33</v>
      </c>
      <c r="G315" s="63">
        <f t="shared" si="4"/>
        <v>59.081202307835476</v>
      </c>
    </row>
    <row r="316" spans="1:7" ht="16.5" customHeight="1">
      <c r="A316" s="3"/>
      <c r="B316" s="3"/>
      <c r="C316" s="4" t="s">
        <v>292</v>
      </c>
      <c r="D316" s="5" t="s">
        <v>293</v>
      </c>
      <c r="E316" s="7" t="s">
        <v>500</v>
      </c>
      <c r="F316" s="54">
        <v>394.83</v>
      </c>
      <c r="G316" s="63">
        <f t="shared" si="4"/>
        <v>3.307892091152815</v>
      </c>
    </row>
    <row r="317" spans="1:7" ht="16.5" customHeight="1">
      <c r="A317" s="3"/>
      <c r="B317" s="3"/>
      <c r="C317" s="4" t="s">
        <v>369</v>
      </c>
      <c r="D317" s="5" t="s">
        <v>370</v>
      </c>
      <c r="E317" s="7" t="s">
        <v>501</v>
      </c>
      <c r="F317" s="54">
        <v>1158</v>
      </c>
      <c r="G317" s="63">
        <f t="shared" si="4"/>
        <v>50.12987012987013</v>
      </c>
    </row>
    <row r="318" spans="1:7" ht="16.5" customHeight="1">
      <c r="A318" s="3"/>
      <c r="B318" s="3"/>
      <c r="C318" s="4" t="s">
        <v>274</v>
      </c>
      <c r="D318" s="5" t="s">
        <v>275</v>
      </c>
      <c r="E318" s="7" t="s">
        <v>502</v>
      </c>
      <c r="F318" s="54">
        <v>15068.76</v>
      </c>
      <c r="G318" s="63">
        <f t="shared" si="4"/>
        <v>43.620668693009115</v>
      </c>
    </row>
    <row r="319" spans="1:7" ht="16.5" customHeight="1">
      <c r="A319" s="3"/>
      <c r="B319" s="3"/>
      <c r="C319" s="4" t="s">
        <v>372</v>
      </c>
      <c r="D319" s="5" t="s">
        <v>373</v>
      </c>
      <c r="E319" s="7" t="s">
        <v>503</v>
      </c>
      <c r="F319" s="54">
        <v>1191.08</v>
      </c>
      <c r="G319" s="63">
        <f t="shared" si="4"/>
        <v>52.493609519612164</v>
      </c>
    </row>
    <row r="320" spans="1:7" ht="28.5" customHeight="1">
      <c r="A320" s="3"/>
      <c r="B320" s="3"/>
      <c r="C320" s="4" t="s">
        <v>375</v>
      </c>
      <c r="D320" s="5" t="s">
        <v>376</v>
      </c>
      <c r="E320" s="7" t="s">
        <v>504</v>
      </c>
      <c r="F320" s="54">
        <v>304.48</v>
      </c>
      <c r="G320" s="63">
        <f t="shared" si="4"/>
        <v>24.814995925020376</v>
      </c>
    </row>
    <row r="321" spans="1:7" ht="27" customHeight="1">
      <c r="A321" s="3"/>
      <c r="B321" s="3"/>
      <c r="C321" s="4" t="s">
        <v>378</v>
      </c>
      <c r="D321" s="5" t="s">
        <v>379</v>
      </c>
      <c r="E321" s="7" t="s">
        <v>505</v>
      </c>
      <c r="F321" s="54">
        <v>493.89</v>
      </c>
      <c r="G321" s="63">
        <f t="shared" si="4"/>
        <v>34.014462809917354</v>
      </c>
    </row>
    <row r="322" spans="1:7" ht="16.5" customHeight="1">
      <c r="A322" s="3"/>
      <c r="B322" s="3"/>
      <c r="C322" s="4" t="s">
        <v>344</v>
      </c>
      <c r="D322" s="5" t="s">
        <v>345</v>
      </c>
      <c r="E322" s="7" t="s">
        <v>506</v>
      </c>
      <c r="F322" s="54">
        <v>198.14</v>
      </c>
      <c r="G322" s="63">
        <f t="shared" si="4"/>
        <v>13.342760942760943</v>
      </c>
    </row>
    <row r="323" spans="1:7" ht="16.5" customHeight="1">
      <c r="A323" s="3"/>
      <c r="B323" s="3"/>
      <c r="C323" s="4" t="s">
        <v>250</v>
      </c>
      <c r="D323" s="5" t="s">
        <v>251</v>
      </c>
      <c r="E323" s="7" t="s">
        <v>507</v>
      </c>
      <c r="F323" s="54">
        <v>2252.19</v>
      </c>
      <c r="G323" s="63">
        <f t="shared" si="4"/>
        <v>40.80793622032977</v>
      </c>
    </row>
    <row r="324" spans="1:7" ht="16.5" customHeight="1">
      <c r="A324" s="3"/>
      <c r="B324" s="3"/>
      <c r="C324" s="4" t="s">
        <v>385</v>
      </c>
      <c r="D324" s="5" t="s">
        <v>386</v>
      </c>
      <c r="E324" s="7" t="s">
        <v>508</v>
      </c>
      <c r="F324" s="54">
        <v>43657</v>
      </c>
      <c r="G324" s="63">
        <f t="shared" si="4"/>
        <v>75.00429508985329</v>
      </c>
    </row>
    <row r="325" spans="1:7" ht="16.5" customHeight="1">
      <c r="A325" s="3"/>
      <c r="B325" s="3"/>
      <c r="C325" s="4" t="s">
        <v>312</v>
      </c>
      <c r="D325" s="5" t="s">
        <v>42</v>
      </c>
      <c r="E325" s="7" t="s">
        <v>9</v>
      </c>
      <c r="F325" s="54"/>
      <c r="G325" s="63">
        <f t="shared" si="4"/>
        <v>0</v>
      </c>
    </row>
    <row r="326" spans="1:7" ht="16.5" customHeight="1">
      <c r="A326" s="3"/>
      <c r="B326" s="3"/>
      <c r="C326" s="4" t="s">
        <v>509</v>
      </c>
      <c r="D326" s="5" t="s">
        <v>510</v>
      </c>
      <c r="E326" s="7" t="s">
        <v>511</v>
      </c>
      <c r="F326" s="54"/>
      <c r="G326" s="63">
        <f t="shared" si="4"/>
        <v>0</v>
      </c>
    </row>
    <row r="327" spans="1:7" ht="16.5" customHeight="1">
      <c r="A327" s="3"/>
      <c r="B327" s="3"/>
      <c r="C327" s="4" t="s">
        <v>316</v>
      </c>
      <c r="D327" s="5" t="s">
        <v>317</v>
      </c>
      <c r="E327" s="7" t="s">
        <v>438</v>
      </c>
      <c r="F327" s="54"/>
      <c r="G327" s="63">
        <f t="shared" si="4"/>
        <v>0</v>
      </c>
    </row>
    <row r="328" spans="1:7" ht="27" customHeight="1">
      <c r="A328" s="3"/>
      <c r="B328" s="3"/>
      <c r="C328" s="4" t="s">
        <v>389</v>
      </c>
      <c r="D328" s="5" t="s">
        <v>390</v>
      </c>
      <c r="E328" s="7" t="s">
        <v>512</v>
      </c>
      <c r="F328" s="54">
        <v>81.8</v>
      </c>
      <c r="G328" s="63">
        <f t="shared" si="4"/>
        <v>11.313969571230983</v>
      </c>
    </row>
    <row r="329" spans="1:7" ht="16.5" customHeight="1">
      <c r="A329" s="3"/>
      <c r="B329" s="51" t="s">
        <v>513</v>
      </c>
      <c r="C329" s="51"/>
      <c r="D329" s="52" t="s">
        <v>514</v>
      </c>
      <c r="E329" s="53" t="s">
        <v>515</v>
      </c>
      <c r="F329" s="57">
        <f>F330</f>
        <v>1823.64</v>
      </c>
      <c r="G329" s="57">
        <f t="shared" si="4"/>
        <v>56.98875</v>
      </c>
    </row>
    <row r="330" spans="1:7" ht="38.25" customHeight="1">
      <c r="A330" s="3"/>
      <c r="B330" s="3"/>
      <c r="C330" s="4" t="s">
        <v>169</v>
      </c>
      <c r="D330" s="5" t="s">
        <v>282</v>
      </c>
      <c r="E330" s="7" t="s">
        <v>515</v>
      </c>
      <c r="F330" s="54">
        <v>1823.64</v>
      </c>
      <c r="G330" s="63">
        <f t="shared" si="4"/>
        <v>56.98875</v>
      </c>
    </row>
    <row r="331" spans="1:7" ht="16.5" customHeight="1">
      <c r="A331" s="3"/>
      <c r="B331" s="51" t="s">
        <v>181</v>
      </c>
      <c r="C331" s="51"/>
      <c r="D331" s="52" t="s">
        <v>182</v>
      </c>
      <c r="E331" s="53" t="s">
        <v>516</v>
      </c>
      <c r="F331" s="57">
        <f>SUM(F332:F354)</f>
        <v>1067984.64</v>
      </c>
      <c r="G331" s="57">
        <f aca="true" t="shared" si="5" ref="G331:G394">F331*100/E331</f>
        <v>49.732318928448684</v>
      </c>
    </row>
    <row r="332" spans="1:7" ht="16.5" customHeight="1">
      <c r="A332" s="3"/>
      <c r="B332" s="3"/>
      <c r="C332" s="4" t="s">
        <v>355</v>
      </c>
      <c r="D332" s="5" t="s">
        <v>356</v>
      </c>
      <c r="E332" s="7" t="s">
        <v>517</v>
      </c>
      <c r="F332" s="54">
        <v>52085.84</v>
      </c>
      <c r="G332" s="63">
        <f t="shared" si="5"/>
        <v>49.59847640813217</v>
      </c>
    </row>
    <row r="333" spans="1:7" ht="16.5" customHeight="1">
      <c r="A333" s="3"/>
      <c r="B333" s="3"/>
      <c r="C333" s="4" t="s">
        <v>262</v>
      </c>
      <c r="D333" s="5" t="s">
        <v>263</v>
      </c>
      <c r="E333" s="7" t="s">
        <v>518</v>
      </c>
      <c r="F333" s="54">
        <v>615808.41</v>
      </c>
      <c r="G333" s="63">
        <f t="shared" si="5"/>
        <v>47.38981786951894</v>
      </c>
    </row>
    <row r="334" spans="1:7" ht="16.5" customHeight="1">
      <c r="A334" s="3"/>
      <c r="B334" s="3"/>
      <c r="C334" s="4" t="s">
        <v>359</v>
      </c>
      <c r="D334" s="5" t="s">
        <v>360</v>
      </c>
      <c r="E334" s="7" t="s">
        <v>519</v>
      </c>
      <c r="F334" s="54">
        <v>92626.61</v>
      </c>
      <c r="G334" s="63">
        <f t="shared" si="5"/>
        <v>92.84479526888187</v>
      </c>
    </row>
    <row r="335" spans="1:7" ht="16.5" customHeight="1">
      <c r="A335" s="3"/>
      <c r="B335" s="3"/>
      <c r="C335" s="4" t="s">
        <v>265</v>
      </c>
      <c r="D335" s="5" t="s">
        <v>266</v>
      </c>
      <c r="E335" s="7" t="s">
        <v>520</v>
      </c>
      <c r="F335" s="54">
        <v>130985.17</v>
      </c>
      <c r="G335" s="63">
        <f t="shared" si="5"/>
        <v>50.58826914461386</v>
      </c>
    </row>
    <row r="336" spans="1:7" ht="16.5" customHeight="1">
      <c r="A336" s="3"/>
      <c r="B336" s="3"/>
      <c r="C336" s="4" t="s">
        <v>268</v>
      </c>
      <c r="D336" s="5" t="s">
        <v>269</v>
      </c>
      <c r="E336" s="7" t="s">
        <v>521</v>
      </c>
      <c r="F336" s="54">
        <v>15843.95</v>
      </c>
      <c r="G336" s="63">
        <f t="shared" si="5"/>
        <v>43.160941458497916</v>
      </c>
    </row>
    <row r="337" spans="1:7" ht="24" customHeight="1">
      <c r="A337" s="3"/>
      <c r="B337" s="3"/>
      <c r="C337" s="4" t="s">
        <v>463</v>
      </c>
      <c r="D337" s="5" t="s">
        <v>464</v>
      </c>
      <c r="E337" s="7" t="s">
        <v>522</v>
      </c>
      <c r="F337" s="54">
        <v>727.64</v>
      </c>
      <c r="G337" s="63">
        <f t="shared" si="5"/>
        <v>15.763431542461005</v>
      </c>
    </row>
    <row r="338" spans="1:7" ht="16.5" customHeight="1">
      <c r="A338" s="3"/>
      <c r="B338" s="3"/>
      <c r="C338" s="4" t="s">
        <v>271</v>
      </c>
      <c r="D338" s="5" t="s">
        <v>272</v>
      </c>
      <c r="E338" s="7" t="s">
        <v>523</v>
      </c>
      <c r="F338" s="54">
        <v>32480.4</v>
      </c>
      <c r="G338" s="63">
        <f t="shared" si="5"/>
        <v>56.431711173271715</v>
      </c>
    </row>
    <row r="339" spans="1:7" ht="16.5" customHeight="1">
      <c r="A339" s="3"/>
      <c r="B339" s="3"/>
      <c r="C339" s="4" t="s">
        <v>524</v>
      </c>
      <c r="D339" s="5" t="s">
        <v>272</v>
      </c>
      <c r="E339" s="7" t="s">
        <v>525</v>
      </c>
      <c r="F339" s="54">
        <v>765.16</v>
      </c>
      <c r="G339" s="63">
        <f t="shared" si="5"/>
        <v>8.911716748194735</v>
      </c>
    </row>
    <row r="340" spans="1:7" ht="16.5" customHeight="1">
      <c r="A340" s="3"/>
      <c r="B340" s="3"/>
      <c r="C340" s="4" t="s">
        <v>468</v>
      </c>
      <c r="D340" s="5" t="s">
        <v>469</v>
      </c>
      <c r="E340" s="7" t="s">
        <v>526</v>
      </c>
      <c r="F340" s="54">
        <v>868.1</v>
      </c>
      <c r="G340" s="63">
        <f t="shared" si="5"/>
        <v>13.99258542875564</v>
      </c>
    </row>
    <row r="341" spans="1:7" ht="16.5" customHeight="1">
      <c r="A341" s="3"/>
      <c r="B341" s="3"/>
      <c r="C341" s="4" t="s">
        <v>366</v>
      </c>
      <c r="D341" s="5" t="s">
        <v>367</v>
      </c>
      <c r="E341" s="7" t="s">
        <v>527</v>
      </c>
      <c r="F341" s="54">
        <v>31744.33</v>
      </c>
      <c r="G341" s="63">
        <f t="shared" si="5"/>
        <v>54.91528561049026</v>
      </c>
    </row>
    <row r="342" spans="1:7" ht="16.5" customHeight="1">
      <c r="A342" s="3"/>
      <c r="B342" s="3"/>
      <c r="C342" s="4" t="s">
        <v>292</v>
      </c>
      <c r="D342" s="5" t="s">
        <v>293</v>
      </c>
      <c r="E342" s="7" t="s">
        <v>528</v>
      </c>
      <c r="F342" s="54">
        <v>7876.18</v>
      </c>
      <c r="G342" s="63">
        <f t="shared" si="5"/>
        <v>18.313716371753436</v>
      </c>
    </row>
    <row r="343" spans="1:7" ht="16.5" customHeight="1">
      <c r="A343" s="3"/>
      <c r="B343" s="3"/>
      <c r="C343" s="4" t="s">
        <v>369</v>
      </c>
      <c r="D343" s="5" t="s">
        <v>370</v>
      </c>
      <c r="E343" s="7" t="s">
        <v>529</v>
      </c>
      <c r="F343" s="54">
        <v>944.14</v>
      </c>
      <c r="G343" s="63">
        <f t="shared" si="5"/>
        <v>50.30047948854555</v>
      </c>
    </row>
    <row r="344" spans="1:7" ht="16.5" customHeight="1">
      <c r="A344" s="3"/>
      <c r="B344" s="3"/>
      <c r="C344" s="4" t="s">
        <v>274</v>
      </c>
      <c r="D344" s="5" t="s">
        <v>275</v>
      </c>
      <c r="E344" s="7" t="s">
        <v>530</v>
      </c>
      <c r="F344" s="54">
        <v>12758.95</v>
      </c>
      <c r="G344" s="63">
        <f t="shared" si="5"/>
        <v>50.153105345911946</v>
      </c>
    </row>
    <row r="345" spans="1:7" ht="16.5" customHeight="1">
      <c r="A345" s="3"/>
      <c r="B345" s="3"/>
      <c r="C345" s="4" t="s">
        <v>531</v>
      </c>
      <c r="D345" s="5" t="s">
        <v>275</v>
      </c>
      <c r="E345" s="7" t="s">
        <v>532</v>
      </c>
      <c r="F345" s="54">
        <v>4870.13</v>
      </c>
      <c r="G345" s="63">
        <f t="shared" si="5"/>
        <v>19.48052</v>
      </c>
    </row>
    <row r="346" spans="1:7" ht="16.5" customHeight="1">
      <c r="A346" s="3"/>
      <c r="B346" s="3"/>
      <c r="C346" s="4" t="s">
        <v>372</v>
      </c>
      <c r="D346" s="5" t="s">
        <v>373</v>
      </c>
      <c r="E346" s="7" t="s">
        <v>533</v>
      </c>
      <c r="F346" s="54">
        <v>1191.08</v>
      </c>
      <c r="G346" s="63">
        <f t="shared" si="5"/>
        <v>51.317535545023695</v>
      </c>
    </row>
    <row r="347" spans="1:7" ht="29.25" customHeight="1">
      <c r="A347" s="3"/>
      <c r="B347" s="3"/>
      <c r="C347" s="4" t="s">
        <v>375</v>
      </c>
      <c r="D347" s="5" t="s">
        <v>376</v>
      </c>
      <c r="E347" s="7" t="s">
        <v>534</v>
      </c>
      <c r="F347" s="54">
        <v>304.48</v>
      </c>
      <c r="G347" s="63">
        <f t="shared" si="5"/>
        <v>32.810344827586206</v>
      </c>
    </row>
    <row r="348" spans="1:7" ht="28.5" customHeight="1">
      <c r="A348" s="3"/>
      <c r="B348" s="3"/>
      <c r="C348" s="4" t="s">
        <v>378</v>
      </c>
      <c r="D348" s="5" t="s">
        <v>379</v>
      </c>
      <c r="E348" s="7" t="s">
        <v>535</v>
      </c>
      <c r="F348" s="54">
        <v>493.89</v>
      </c>
      <c r="G348" s="63">
        <f t="shared" si="5"/>
        <v>34.20290858725762</v>
      </c>
    </row>
    <row r="349" spans="1:7" ht="16.5" customHeight="1">
      <c r="A349" s="3"/>
      <c r="B349" s="3"/>
      <c r="C349" s="4" t="s">
        <v>344</v>
      </c>
      <c r="D349" s="5" t="s">
        <v>345</v>
      </c>
      <c r="E349" s="7" t="s">
        <v>536</v>
      </c>
      <c r="F349" s="54">
        <v>1205.2</v>
      </c>
      <c r="G349" s="63">
        <f t="shared" si="5"/>
        <v>36.39987919057687</v>
      </c>
    </row>
    <row r="350" spans="1:7" ht="16.5" customHeight="1">
      <c r="A350" s="3"/>
      <c r="B350" s="3"/>
      <c r="C350" s="4" t="s">
        <v>537</v>
      </c>
      <c r="D350" s="5" t="s">
        <v>383</v>
      </c>
      <c r="E350" s="7" t="s">
        <v>532</v>
      </c>
      <c r="F350" s="54">
        <v>5912.08</v>
      </c>
      <c r="G350" s="63">
        <f t="shared" si="5"/>
        <v>23.64832</v>
      </c>
    </row>
    <row r="351" spans="1:7" ht="16.5" customHeight="1">
      <c r="A351" s="3"/>
      <c r="B351" s="3"/>
      <c r="C351" s="4" t="s">
        <v>250</v>
      </c>
      <c r="D351" s="5" t="s">
        <v>251</v>
      </c>
      <c r="E351" s="7" t="s">
        <v>538</v>
      </c>
      <c r="F351" s="54">
        <v>2241.2</v>
      </c>
      <c r="G351" s="63">
        <f t="shared" si="5"/>
        <v>35.939704939063496</v>
      </c>
    </row>
    <row r="352" spans="1:7" ht="16.5" customHeight="1">
      <c r="A352" s="3"/>
      <c r="B352" s="3"/>
      <c r="C352" s="4" t="s">
        <v>539</v>
      </c>
      <c r="D352" s="5" t="s">
        <v>251</v>
      </c>
      <c r="E352" s="7" t="s">
        <v>437</v>
      </c>
      <c r="F352" s="54">
        <v>378.9</v>
      </c>
      <c r="G352" s="63">
        <f t="shared" si="5"/>
        <v>12.63</v>
      </c>
    </row>
    <row r="353" spans="1:7" ht="16.5" customHeight="1">
      <c r="A353" s="3"/>
      <c r="B353" s="3"/>
      <c r="C353" s="4" t="s">
        <v>385</v>
      </c>
      <c r="D353" s="5" t="s">
        <v>386</v>
      </c>
      <c r="E353" s="7" t="s">
        <v>540</v>
      </c>
      <c r="F353" s="54">
        <v>55791</v>
      </c>
      <c r="G353" s="63">
        <f t="shared" si="5"/>
        <v>75.00100824068721</v>
      </c>
    </row>
    <row r="354" spans="1:7" ht="25.5" customHeight="1">
      <c r="A354" s="3"/>
      <c r="B354" s="3"/>
      <c r="C354" s="4" t="s">
        <v>389</v>
      </c>
      <c r="D354" s="5" t="s">
        <v>390</v>
      </c>
      <c r="E354" s="7" t="s">
        <v>412</v>
      </c>
      <c r="F354" s="54">
        <v>81.8</v>
      </c>
      <c r="G354" s="63">
        <f t="shared" si="5"/>
        <v>9.295454545454545</v>
      </c>
    </row>
    <row r="355" spans="1:7" ht="16.5" customHeight="1">
      <c r="A355" s="3"/>
      <c r="B355" s="51" t="s">
        <v>541</v>
      </c>
      <c r="C355" s="51"/>
      <c r="D355" s="52" t="s">
        <v>542</v>
      </c>
      <c r="E355" s="53" t="s">
        <v>543</v>
      </c>
      <c r="F355" s="57">
        <f>SUM(F356:F358)</f>
        <v>173805.91</v>
      </c>
      <c r="G355" s="57">
        <f t="shared" si="5"/>
        <v>51.16453046806005</v>
      </c>
    </row>
    <row r="356" spans="1:7" ht="16.5" customHeight="1">
      <c r="A356" s="3"/>
      <c r="B356" s="3"/>
      <c r="C356" s="4" t="s">
        <v>330</v>
      </c>
      <c r="D356" s="5" t="s">
        <v>331</v>
      </c>
      <c r="E356" s="7" t="s">
        <v>92</v>
      </c>
      <c r="F356" s="54"/>
      <c r="G356" s="63">
        <f t="shared" si="5"/>
        <v>0</v>
      </c>
    </row>
    <row r="357" spans="1:7" ht="16.5" customHeight="1">
      <c r="A357" s="3"/>
      <c r="B357" s="3"/>
      <c r="C357" s="4" t="s">
        <v>271</v>
      </c>
      <c r="D357" s="5" t="s">
        <v>272</v>
      </c>
      <c r="E357" s="7" t="s">
        <v>544</v>
      </c>
      <c r="F357" s="54"/>
      <c r="G357" s="63">
        <f t="shared" si="5"/>
        <v>0</v>
      </c>
    </row>
    <row r="358" spans="1:7" ht="16.5" customHeight="1">
      <c r="A358" s="3"/>
      <c r="B358" s="3"/>
      <c r="C358" s="4" t="s">
        <v>274</v>
      </c>
      <c r="D358" s="5" t="s">
        <v>275</v>
      </c>
      <c r="E358" s="7" t="s">
        <v>545</v>
      </c>
      <c r="F358" s="54">
        <v>173805.91</v>
      </c>
      <c r="G358" s="63">
        <f t="shared" si="5"/>
        <v>51.72794940476191</v>
      </c>
    </row>
    <row r="359" spans="1:7" ht="16.5" customHeight="1">
      <c r="A359" s="3"/>
      <c r="B359" s="51" t="s">
        <v>546</v>
      </c>
      <c r="C359" s="51"/>
      <c r="D359" s="52" t="s">
        <v>547</v>
      </c>
      <c r="E359" s="53" t="s">
        <v>548</v>
      </c>
      <c r="F359" s="57">
        <f>SUM(F360:F364)</f>
        <v>5161.92</v>
      </c>
      <c r="G359" s="57">
        <f t="shared" si="5"/>
        <v>12.714401832557453</v>
      </c>
    </row>
    <row r="360" spans="1:7" ht="16.5" customHeight="1">
      <c r="A360" s="3"/>
      <c r="B360" s="3"/>
      <c r="C360" s="4" t="s">
        <v>330</v>
      </c>
      <c r="D360" s="5" t="s">
        <v>331</v>
      </c>
      <c r="E360" s="7" t="s">
        <v>437</v>
      </c>
      <c r="F360" s="54"/>
      <c r="G360" s="63">
        <f t="shared" si="5"/>
        <v>0</v>
      </c>
    </row>
    <row r="361" spans="1:7" ht="16.5" customHeight="1">
      <c r="A361" s="3"/>
      <c r="B361" s="3"/>
      <c r="C361" s="4" t="s">
        <v>271</v>
      </c>
      <c r="D361" s="5" t="s">
        <v>272</v>
      </c>
      <c r="E361" s="7" t="s">
        <v>549</v>
      </c>
      <c r="F361" s="54">
        <v>1838.92</v>
      </c>
      <c r="G361" s="63">
        <f t="shared" si="5"/>
        <v>39.97652173913043</v>
      </c>
    </row>
    <row r="362" spans="1:7" ht="16.5" customHeight="1">
      <c r="A362" s="3"/>
      <c r="B362" s="3"/>
      <c r="C362" s="4" t="s">
        <v>274</v>
      </c>
      <c r="D362" s="5" t="s">
        <v>275</v>
      </c>
      <c r="E362" s="7" t="s">
        <v>550</v>
      </c>
      <c r="F362" s="54">
        <v>70.05</v>
      </c>
      <c r="G362" s="63">
        <f t="shared" si="5"/>
        <v>0.648671173256783</v>
      </c>
    </row>
    <row r="363" spans="1:7" ht="16.5" customHeight="1">
      <c r="A363" s="3"/>
      <c r="B363" s="3"/>
      <c r="C363" s="4" t="s">
        <v>344</v>
      </c>
      <c r="D363" s="5" t="s">
        <v>345</v>
      </c>
      <c r="E363" s="7" t="s">
        <v>551</v>
      </c>
      <c r="F363" s="54"/>
      <c r="G363" s="63">
        <f t="shared" si="5"/>
        <v>0</v>
      </c>
    </row>
    <row r="364" spans="1:7" ht="24.75" customHeight="1">
      <c r="A364" s="3"/>
      <c r="B364" s="3"/>
      <c r="C364" s="4" t="s">
        <v>389</v>
      </c>
      <c r="D364" s="5" t="s">
        <v>390</v>
      </c>
      <c r="E364" s="7" t="s">
        <v>552</v>
      </c>
      <c r="F364" s="54">
        <v>3252.95</v>
      </c>
      <c r="G364" s="63">
        <f t="shared" si="5"/>
        <v>15.868048780487804</v>
      </c>
    </row>
    <row r="365" spans="1:7" ht="16.5" customHeight="1">
      <c r="A365" s="3"/>
      <c r="B365" s="51" t="s">
        <v>553</v>
      </c>
      <c r="C365" s="51"/>
      <c r="D365" s="52" t="s">
        <v>554</v>
      </c>
      <c r="E365" s="53" t="s">
        <v>555</v>
      </c>
      <c r="F365" s="57">
        <f>SUM(F366:F379)</f>
        <v>137257.38</v>
      </c>
      <c r="G365" s="57">
        <f t="shared" si="5"/>
        <v>45.98406641450774</v>
      </c>
    </row>
    <row r="366" spans="1:7" ht="16.5" customHeight="1">
      <c r="A366" s="3"/>
      <c r="B366" s="3"/>
      <c r="C366" s="4" t="s">
        <v>355</v>
      </c>
      <c r="D366" s="5" t="s">
        <v>356</v>
      </c>
      <c r="E366" s="7" t="s">
        <v>556</v>
      </c>
      <c r="F366" s="54">
        <v>1033.94</v>
      </c>
      <c r="G366" s="63">
        <f t="shared" si="5"/>
        <v>61.72776119402985</v>
      </c>
    </row>
    <row r="367" spans="1:7" ht="16.5" customHeight="1">
      <c r="A367" s="3"/>
      <c r="B367" s="3"/>
      <c r="C367" s="4" t="s">
        <v>262</v>
      </c>
      <c r="D367" s="5" t="s">
        <v>263</v>
      </c>
      <c r="E367" s="7" t="s">
        <v>557</v>
      </c>
      <c r="F367" s="54">
        <v>84854.54</v>
      </c>
      <c r="G367" s="63">
        <f t="shared" si="5"/>
        <v>44.63326933698025</v>
      </c>
    </row>
    <row r="368" spans="1:7" ht="16.5" customHeight="1">
      <c r="A368" s="3"/>
      <c r="B368" s="3"/>
      <c r="C368" s="4" t="s">
        <v>359</v>
      </c>
      <c r="D368" s="5" t="s">
        <v>360</v>
      </c>
      <c r="E368" s="7" t="s">
        <v>558</v>
      </c>
      <c r="F368" s="54">
        <v>12846.17</v>
      </c>
      <c r="G368" s="63">
        <f t="shared" si="5"/>
        <v>87.27610571370337</v>
      </c>
    </row>
    <row r="369" spans="1:7" ht="16.5" customHeight="1">
      <c r="A369" s="3"/>
      <c r="B369" s="3"/>
      <c r="C369" s="4" t="s">
        <v>265</v>
      </c>
      <c r="D369" s="5" t="s">
        <v>266</v>
      </c>
      <c r="E369" s="7" t="s">
        <v>559</v>
      </c>
      <c r="F369" s="54">
        <v>16387.31</v>
      </c>
      <c r="G369" s="63">
        <f t="shared" si="5"/>
        <v>46.540314106387214</v>
      </c>
    </row>
    <row r="370" spans="1:7" ht="16.5" customHeight="1">
      <c r="A370" s="3"/>
      <c r="B370" s="3"/>
      <c r="C370" s="4" t="s">
        <v>268</v>
      </c>
      <c r="D370" s="5" t="s">
        <v>269</v>
      </c>
      <c r="E370" s="7" t="s">
        <v>560</v>
      </c>
      <c r="F370" s="54">
        <v>2087.84</v>
      </c>
      <c r="G370" s="63">
        <f t="shared" si="5"/>
        <v>41.59872484558677</v>
      </c>
    </row>
    <row r="371" spans="1:7" ht="16.5" customHeight="1">
      <c r="A371" s="3"/>
      <c r="B371" s="3"/>
      <c r="C371" s="4" t="s">
        <v>463</v>
      </c>
      <c r="D371" s="5" t="s">
        <v>464</v>
      </c>
      <c r="E371" s="7" t="s">
        <v>561</v>
      </c>
      <c r="F371" s="54"/>
      <c r="G371" s="63">
        <f t="shared" si="5"/>
        <v>0</v>
      </c>
    </row>
    <row r="372" spans="1:7" ht="16.5" customHeight="1">
      <c r="A372" s="3"/>
      <c r="B372" s="3"/>
      <c r="C372" s="4" t="s">
        <v>271</v>
      </c>
      <c r="D372" s="5" t="s">
        <v>272</v>
      </c>
      <c r="E372" s="7" t="s">
        <v>562</v>
      </c>
      <c r="F372" s="54">
        <v>4741.76</v>
      </c>
      <c r="G372" s="63">
        <f t="shared" si="5"/>
        <v>35.655011655011656</v>
      </c>
    </row>
    <row r="373" spans="1:7" ht="16.5" customHeight="1">
      <c r="A373" s="3"/>
      <c r="B373" s="3"/>
      <c r="C373" s="4" t="s">
        <v>366</v>
      </c>
      <c r="D373" s="5" t="s">
        <v>367</v>
      </c>
      <c r="E373" s="7" t="s">
        <v>563</v>
      </c>
      <c r="F373" s="54">
        <v>5895.74</v>
      </c>
      <c r="G373" s="63">
        <f t="shared" si="5"/>
        <v>41.72202958035525</v>
      </c>
    </row>
    <row r="374" spans="1:7" ht="16.5" customHeight="1">
      <c r="A374" s="3"/>
      <c r="B374" s="3"/>
      <c r="C374" s="4" t="s">
        <v>292</v>
      </c>
      <c r="D374" s="5" t="s">
        <v>293</v>
      </c>
      <c r="E374" s="7" t="s">
        <v>564</v>
      </c>
      <c r="F374" s="54"/>
      <c r="G374" s="63">
        <f t="shared" si="5"/>
        <v>0</v>
      </c>
    </row>
    <row r="375" spans="1:7" ht="16.5" customHeight="1">
      <c r="A375" s="3"/>
      <c r="B375" s="3"/>
      <c r="C375" s="4" t="s">
        <v>369</v>
      </c>
      <c r="D375" s="5" t="s">
        <v>370</v>
      </c>
      <c r="E375" s="7" t="s">
        <v>565</v>
      </c>
      <c r="F375" s="54">
        <v>300</v>
      </c>
      <c r="G375" s="63">
        <f t="shared" si="5"/>
        <v>29.91026919242273</v>
      </c>
    </row>
    <row r="376" spans="1:7" ht="16.5" customHeight="1">
      <c r="A376" s="3"/>
      <c r="B376" s="3"/>
      <c r="C376" s="4" t="s">
        <v>274</v>
      </c>
      <c r="D376" s="5" t="s">
        <v>275</v>
      </c>
      <c r="E376" s="7" t="s">
        <v>566</v>
      </c>
      <c r="F376" s="54">
        <v>1648.06</v>
      </c>
      <c r="G376" s="63">
        <f t="shared" si="5"/>
        <v>21.08841970569418</v>
      </c>
    </row>
    <row r="377" spans="1:7" ht="16.5" customHeight="1">
      <c r="A377" s="3"/>
      <c r="B377" s="3"/>
      <c r="C377" s="4" t="s">
        <v>344</v>
      </c>
      <c r="D377" s="5" t="s">
        <v>345</v>
      </c>
      <c r="E377" s="7" t="s">
        <v>567</v>
      </c>
      <c r="F377" s="54">
        <v>1195.02</v>
      </c>
      <c r="G377" s="63">
        <f t="shared" si="5"/>
        <v>67.93746446844798</v>
      </c>
    </row>
    <row r="378" spans="1:7" ht="16.5" customHeight="1">
      <c r="A378" s="3"/>
      <c r="B378" s="3"/>
      <c r="C378" s="4" t="s">
        <v>385</v>
      </c>
      <c r="D378" s="5" t="s">
        <v>386</v>
      </c>
      <c r="E378" s="7" t="s">
        <v>568</v>
      </c>
      <c r="F378" s="54">
        <v>6267</v>
      </c>
      <c r="G378" s="63">
        <f t="shared" si="5"/>
        <v>75.00897666068222</v>
      </c>
    </row>
    <row r="379" spans="1:7" ht="25.5" customHeight="1">
      <c r="A379" s="3"/>
      <c r="B379" s="3"/>
      <c r="C379" s="4" t="s">
        <v>389</v>
      </c>
      <c r="D379" s="5" t="s">
        <v>390</v>
      </c>
      <c r="E379" s="7" t="s">
        <v>569</v>
      </c>
      <c r="F379" s="54"/>
      <c r="G379" s="63">
        <f t="shared" si="5"/>
        <v>0</v>
      </c>
    </row>
    <row r="380" spans="1:7" ht="16.5" customHeight="1">
      <c r="A380" s="3"/>
      <c r="B380" s="51" t="s">
        <v>570</v>
      </c>
      <c r="C380" s="51"/>
      <c r="D380" s="52" t="s">
        <v>6</v>
      </c>
      <c r="E380" s="53" t="s">
        <v>571</v>
      </c>
      <c r="F380" s="57">
        <f>SUM(F381:F392)</f>
        <v>138719.84999999998</v>
      </c>
      <c r="G380" s="57">
        <f t="shared" si="5"/>
        <v>26.2985491420544</v>
      </c>
    </row>
    <row r="381" spans="1:7" ht="16.5" customHeight="1">
      <c r="A381" s="3"/>
      <c r="B381" s="3"/>
      <c r="C381" s="4" t="s">
        <v>355</v>
      </c>
      <c r="D381" s="5" t="s">
        <v>356</v>
      </c>
      <c r="E381" s="7" t="s">
        <v>572</v>
      </c>
      <c r="F381" s="54"/>
      <c r="G381" s="63">
        <f t="shared" si="5"/>
        <v>0</v>
      </c>
    </row>
    <row r="382" spans="1:7" ht="16.5" customHeight="1">
      <c r="A382" s="3"/>
      <c r="B382" s="3"/>
      <c r="C382" s="4" t="s">
        <v>262</v>
      </c>
      <c r="D382" s="5" t="s">
        <v>263</v>
      </c>
      <c r="E382" s="7" t="s">
        <v>573</v>
      </c>
      <c r="F382" s="54">
        <v>46482.15</v>
      </c>
      <c r="G382" s="63">
        <f t="shared" si="5"/>
        <v>45.21390010213511</v>
      </c>
    </row>
    <row r="383" spans="1:7" ht="16.5" customHeight="1">
      <c r="A383" s="3"/>
      <c r="B383" s="3"/>
      <c r="C383" s="4" t="s">
        <v>359</v>
      </c>
      <c r="D383" s="5" t="s">
        <v>360</v>
      </c>
      <c r="E383" s="7" t="s">
        <v>380</v>
      </c>
      <c r="F383" s="54">
        <v>6515.16</v>
      </c>
      <c r="G383" s="63">
        <f t="shared" si="5"/>
        <v>84.61246753246753</v>
      </c>
    </row>
    <row r="384" spans="1:7" ht="16.5" customHeight="1">
      <c r="A384" s="3"/>
      <c r="B384" s="3"/>
      <c r="C384" s="4" t="s">
        <v>265</v>
      </c>
      <c r="D384" s="5" t="s">
        <v>266</v>
      </c>
      <c r="E384" s="7" t="s">
        <v>574</v>
      </c>
      <c r="F384" s="54">
        <v>8934.04</v>
      </c>
      <c r="G384" s="63">
        <f t="shared" si="5"/>
        <v>47.2175889223614</v>
      </c>
    </row>
    <row r="385" spans="1:7" ht="16.5" customHeight="1">
      <c r="A385" s="3"/>
      <c r="B385" s="3"/>
      <c r="C385" s="4" t="s">
        <v>268</v>
      </c>
      <c r="D385" s="5" t="s">
        <v>269</v>
      </c>
      <c r="E385" s="7" t="s">
        <v>575</v>
      </c>
      <c r="F385" s="54">
        <v>1280.04</v>
      </c>
      <c r="G385" s="63">
        <f t="shared" si="5"/>
        <v>47.18171765573166</v>
      </c>
    </row>
    <row r="386" spans="1:7" ht="16.5" customHeight="1">
      <c r="A386" s="3"/>
      <c r="B386" s="3"/>
      <c r="C386" s="4" t="s">
        <v>330</v>
      </c>
      <c r="D386" s="5" t="s">
        <v>331</v>
      </c>
      <c r="E386" s="7" t="s">
        <v>544</v>
      </c>
      <c r="F386" s="54"/>
      <c r="G386" s="63">
        <f t="shared" si="5"/>
        <v>0</v>
      </c>
    </row>
    <row r="387" spans="1:7" ht="16.5" customHeight="1">
      <c r="A387" s="3"/>
      <c r="B387" s="3"/>
      <c r="C387" s="4" t="s">
        <v>271</v>
      </c>
      <c r="D387" s="5" t="s">
        <v>272</v>
      </c>
      <c r="E387" s="7" t="s">
        <v>576</v>
      </c>
      <c r="F387" s="54">
        <v>12080.51</v>
      </c>
      <c r="G387" s="63">
        <f t="shared" si="5"/>
        <v>11.336602165875265</v>
      </c>
    </row>
    <row r="388" spans="1:7" ht="16.5" customHeight="1">
      <c r="A388" s="3"/>
      <c r="B388" s="3"/>
      <c r="C388" s="4" t="s">
        <v>292</v>
      </c>
      <c r="D388" s="5" t="s">
        <v>293</v>
      </c>
      <c r="E388" s="7" t="s">
        <v>577</v>
      </c>
      <c r="F388" s="54">
        <v>23855.87</v>
      </c>
      <c r="G388" s="63">
        <f t="shared" si="5"/>
        <v>10.372117391304348</v>
      </c>
    </row>
    <row r="389" spans="1:7" ht="16.5" customHeight="1">
      <c r="A389" s="3"/>
      <c r="B389" s="3"/>
      <c r="C389" s="4" t="s">
        <v>274</v>
      </c>
      <c r="D389" s="5" t="s">
        <v>275</v>
      </c>
      <c r="E389" s="7" t="s">
        <v>578</v>
      </c>
      <c r="F389" s="54">
        <v>5784.96</v>
      </c>
      <c r="G389" s="63">
        <f t="shared" si="5"/>
        <v>55.35846889952153</v>
      </c>
    </row>
    <row r="390" spans="1:7" ht="16.5" customHeight="1">
      <c r="A390" s="3"/>
      <c r="B390" s="3"/>
      <c r="C390" s="4" t="s">
        <v>344</v>
      </c>
      <c r="D390" s="5" t="s">
        <v>345</v>
      </c>
      <c r="E390" s="7" t="s">
        <v>438</v>
      </c>
      <c r="F390" s="54">
        <v>147.12</v>
      </c>
      <c r="G390" s="63">
        <f t="shared" si="5"/>
        <v>24.52</v>
      </c>
    </row>
    <row r="391" spans="1:7" ht="16.5" customHeight="1">
      <c r="A391" s="3"/>
      <c r="B391" s="3"/>
      <c r="C391" s="4" t="s">
        <v>385</v>
      </c>
      <c r="D391" s="5" t="s">
        <v>386</v>
      </c>
      <c r="E391" s="7" t="s">
        <v>579</v>
      </c>
      <c r="F391" s="54">
        <v>33640</v>
      </c>
      <c r="G391" s="63">
        <f t="shared" si="5"/>
        <v>76.10859728506787</v>
      </c>
    </row>
    <row r="392" spans="1:7" ht="24.75" customHeight="1">
      <c r="A392" s="3"/>
      <c r="B392" s="3"/>
      <c r="C392" s="4" t="s">
        <v>389</v>
      </c>
      <c r="D392" s="5" t="s">
        <v>390</v>
      </c>
      <c r="E392" s="7" t="s">
        <v>580</v>
      </c>
      <c r="F392" s="54"/>
      <c r="G392" s="63">
        <f t="shared" si="5"/>
        <v>0</v>
      </c>
    </row>
    <row r="393" spans="1:7" ht="16.5" customHeight="1">
      <c r="A393" s="48" t="s">
        <v>184</v>
      </c>
      <c r="B393" s="48"/>
      <c r="C393" s="48"/>
      <c r="D393" s="49" t="s">
        <v>185</v>
      </c>
      <c r="E393" s="50" t="s">
        <v>581</v>
      </c>
      <c r="F393" s="56">
        <f>F394+F396+F410</f>
        <v>45535.19</v>
      </c>
      <c r="G393" s="56">
        <f t="shared" si="5"/>
        <v>38.109545131188014</v>
      </c>
    </row>
    <row r="394" spans="1:7" ht="16.5" customHeight="1">
      <c r="A394" s="3"/>
      <c r="B394" s="51" t="s">
        <v>582</v>
      </c>
      <c r="C394" s="51"/>
      <c r="D394" s="52" t="s">
        <v>583</v>
      </c>
      <c r="E394" s="53" t="s">
        <v>584</v>
      </c>
      <c r="F394" s="57">
        <f>F395</f>
        <v>0</v>
      </c>
      <c r="G394" s="57">
        <f t="shared" si="5"/>
        <v>0</v>
      </c>
    </row>
    <row r="395" spans="1:7" ht="16.5" customHeight="1">
      <c r="A395" s="3"/>
      <c r="B395" s="3"/>
      <c r="C395" s="4" t="s">
        <v>274</v>
      </c>
      <c r="D395" s="5" t="s">
        <v>275</v>
      </c>
      <c r="E395" s="7" t="s">
        <v>584</v>
      </c>
      <c r="F395" s="54"/>
      <c r="G395" s="63">
        <f aca="true" t="shared" si="6" ref="G395:G458">F395*100/E395</f>
        <v>0</v>
      </c>
    </row>
    <row r="396" spans="1:7" ht="16.5" customHeight="1">
      <c r="A396" s="3"/>
      <c r="B396" s="51" t="s">
        <v>585</v>
      </c>
      <c r="C396" s="51"/>
      <c r="D396" s="52" t="s">
        <v>586</v>
      </c>
      <c r="E396" s="53" t="s">
        <v>587</v>
      </c>
      <c r="F396" s="57">
        <f>SUM(F397:F409)</f>
        <v>45535.19</v>
      </c>
      <c r="G396" s="57">
        <f t="shared" si="6"/>
        <v>38.69473478475161</v>
      </c>
    </row>
    <row r="397" spans="1:7" ht="16.5" customHeight="1">
      <c r="A397" s="3"/>
      <c r="B397" s="3"/>
      <c r="C397" s="4" t="s">
        <v>262</v>
      </c>
      <c r="D397" s="5" t="s">
        <v>263</v>
      </c>
      <c r="E397" s="7" t="s">
        <v>588</v>
      </c>
      <c r="F397" s="54">
        <v>11397.2</v>
      </c>
      <c r="G397" s="63">
        <f t="shared" si="6"/>
        <v>45.67832952587071</v>
      </c>
    </row>
    <row r="398" spans="1:7" ht="16.5" customHeight="1">
      <c r="A398" s="3"/>
      <c r="B398" s="3"/>
      <c r="C398" s="4" t="s">
        <v>359</v>
      </c>
      <c r="D398" s="5" t="s">
        <v>360</v>
      </c>
      <c r="E398" s="7" t="s">
        <v>589</v>
      </c>
      <c r="F398" s="54">
        <v>1726.71</v>
      </c>
      <c r="G398" s="63">
        <f t="shared" si="6"/>
        <v>91.6026525198939</v>
      </c>
    </row>
    <row r="399" spans="1:7" ht="16.5" customHeight="1">
      <c r="A399" s="3"/>
      <c r="B399" s="3"/>
      <c r="C399" s="4" t="s">
        <v>265</v>
      </c>
      <c r="D399" s="5" t="s">
        <v>266</v>
      </c>
      <c r="E399" s="7" t="s">
        <v>590</v>
      </c>
      <c r="F399" s="54">
        <v>2651.94</v>
      </c>
      <c r="G399" s="63">
        <f t="shared" si="6"/>
        <v>44.96337741607324</v>
      </c>
    </row>
    <row r="400" spans="1:7" ht="16.5" customHeight="1">
      <c r="A400" s="3"/>
      <c r="B400" s="3"/>
      <c r="C400" s="4" t="s">
        <v>268</v>
      </c>
      <c r="D400" s="5" t="s">
        <v>269</v>
      </c>
      <c r="E400" s="7" t="s">
        <v>591</v>
      </c>
      <c r="F400" s="54">
        <v>324.11</v>
      </c>
      <c r="G400" s="63">
        <f t="shared" si="6"/>
        <v>40.56445556946183</v>
      </c>
    </row>
    <row r="401" spans="1:7" ht="16.5" customHeight="1">
      <c r="A401" s="3"/>
      <c r="B401" s="3"/>
      <c r="C401" s="4" t="s">
        <v>330</v>
      </c>
      <c r="D401" s="5" t="s">
        <v>331</v>
      </c>
      <c r="E401" s="7" t="s">
        <v>592</v>
      </c>
      <c r="F401" s="54">
        <v>3834</v>
      </c>
      <c r="G401" s="63">
        <f t="shared" si="6"/>
        <v>19.979155810317874</v>
      </c>
    </row>
    <row r="402" spans="1:7" ht="16.5" customHeight="1">
      <c r="A402" s="3"/>
      <c r="B402" s="3"/>
      <c r="C402" s="4" t="s">
        <v>271</v>
      </c>
      <c r="D402" s="5" t="s">
        <v>272</v>
      </c>
      <c r="E402" s="7" t="s">
        <v>593</v>
      </c>
      <c r="F402" s="54">
        <v>13497.94</v>
      </c>
      <c r="G402" s="63">
        <f t="shared" si="6"/>
        <v>89.07767438790998</v>
      </c>
    </row>
    <row r="403" spans="1:7" ht="16.5" customHeight="1">
      <c r="A403" s="3"/>
      <c r="B403" s="3"/>
      <c r="C403" s="4" t="s">
        <v>594</v>
      </c>
      <c r="D403" s="5" t="s">
        <v>595</v>
      </c>
      <c r="E403" s="7" t="s">
        <v>596</v>
      </c>
      <c r="F403" s="54">
        <v>1776</v>
      </c>
      <c r="G403" s="63">
        <f t="shared" si="6"/>
        <v>30.400547757617254</v>
      </c>
    </row>
    <row r="404" spans="1:7" ht="16.5" customHeight="1">
      <c r="A404" s="3"/>
      <c r="B404" s="3"/>
      <c r="C404" s="4" t="s">
        <v>366</v>
      </c>
      <c r="D404" s="5" t="s">
        <v>367</v>
      </c>
      <c r="E404" s="7" t="s">
        <v>332</v>
      </c>
      <c r="F404" s="54">
        <v>242.42</v>
      </c>
      <c r="G404" s="63">
        <f t="shared" si="6"/>
        <v>16.161333333333335</v>
      </c>
    </row>
    <row r="405" spans="1:7" ht="16.5" customHeight="1">
      <c r="A405" s="3"/>
      <c r="B405" s="3"/>
      <c r="C405" s="4" t="s">
        <v>274</v>
      </c>
      <c r="D405" s="5" t="s">
        <v>275</v>
      </c>
      <c r="E405" s="7" t="s">
        <v>597</v>
      </c>
      <c r="F405" s="54">
        <v>9584.4</v>
      </c>
      <c r="G405" s="63">
        <f t="shared" si="6"/>
        <v>24.330828594638504</v>
      </c>
    </row>
    <row r="406" spans="1:7" ht="16.5" customHeight="1">
      <c r="A406" s="3"/>
      <c r="B406" s="3"/>
      <c r="C406" s="4" t="s">
        <v>344</v>
      </c>
      <c r="D406" s="5" t="s">
        <v>345</v>
      </c>
      <c r="E406" s="7" t="s">
        <v>598</v>
      </c>
      <c r="F406" s="54"/>
      <c r="G406" s="63">
        <f t="shared" si="6"/>
        <v>0</v>
      </c>
    </row>
    <row r="407" spans="1:7" ht="16.5" customHeight="1">
      <c r="A407" s="3"/>
      <c r="B407" s="3"/>
      <c r="C407" s="4" t="s">
        <v>385</v>
      </c>
      <c r="D407" s="5" t="s">
        <v>386</v>
      </c>
      <c r="E407" s="7" t="s">
        <v>599</v>
      </c>
      <c r="F407" s="54">
        <v>500.47</v>
      </c>
      <c r="G407" s="63">
        <f t="shared" si="6"/>
        <v>74.92065868263474</v>
      </c>
    </row>
    <row r="408" spans="1:7" ht="16.5" customHeight="1">
      <c r="A408" s="3"/>
      <c r="B408" s="3"/>
      <c r="C408" s="4" t="s">
        <v>316</v>
      </c>
      <c r="D408" s="5" t="s">
        <v>317</v>
      </c>
      <c r="E408" s="7" t="s">
        <v>249</v>
      </c>
      <c r="F408" s="54"/>
      <c r="G408" s="63">
        <f t="shared" si="6"/>
        <v>0</v>
      </c>
    </row>
    <row r="409" spans="1:7" ht="26.25" customHeight="1">
      <c r="A409" s="3"/>
      <c r="B409" s="3"/>
      <c r="C409" s="4" t="s">
        <v>389</v>
      </c>
      <c r="D409" s="5" t="s">
        <v>390</v>
      </c>
      <c r="E409" s="7" t="s">
        <v>600</v>
      </c>
      <c r="F409" s="54"/>
      <c r="G409" s="63">
        <f t="shared" si="6"/>
        <v>0</v>
      </c>
    </row>
    <row r="410" spans="1:7" ht="16.5" customHeight="1">
      <c r="A410" s="3"/>
      <c r="B410" s="51" t="s">
        <v>187</v>
      </c>
      <c r="C410" s="51"/>
      <c r="D410" s="52" t="s">
        <v>6</v>
      </c>
      <c r="E410" s="53" t="s">
        <v>186</v>
      </c>
      <c r="F410" s="57">
        <f>SUM(F411:F415)</f>
        <v>0</v>
      </c>
      <c r="G410" s="57">
        <f t="shared" si="6"/>
        <v>0</v>
      </c>
    </row>
    <row r="411" spans="1:7" ht="16.5" customHeight="1">
      <c r="A411" s="3"/>
      <c r="B411" s="3"/>
      <c r="C411" s="4" t="s">
        <v>262</v>
      </c>
      <c r="D411" s="5" t="s">
        <v>263</v>
      </c>
      <c r="E411" s="7" t="s">
        <v>601</v>
      </c>
      <c r="F411" s="54"/>
      <c r="G411" s="63">
        <f t="shared" si="6"/>
        <v>0</v>
      </c>
    </row>
    <row r="412" spans="1:7" ht="16.5" customHeight="1">
      <c r="A412" s="3"/>
      <c r="B412" s="3"/>
      <c r="C412" s="4" t="s">
        <v>265</v>
      </c>
      <c r="D412" s="5" t="s">
        <v>266</v>
      </c>
      <c r="E412" s="7" t="s">
        <v>602</v>
      </c>
      <c r="F412" s="54"/>
      <c r="G412" s="63">
        <f t="shared" si="6"/>
        <v>0</v>
      </c>
    </row>
    <row r="413" spans="1:7" ht="16.5" customHeight="1">
      <c r="A413" s="3"/>
      <c r="B413" s="3"/>
      <c r="C413" s="4" t="s">
        <v>268</v>
      </c>
      <c r="D413" s="5" t="s">
        <v>269</v>
      </c>
      <c r="E413" s="7" t="s">
        <v>603</v>
      </c>
      <c r="F413" s="54"/>
      <c r="G413" s="63">
        <f t="shared" si="6"/>
        <v>0</v>
      </c>
    </row>
    <row r="414" spans="1:7" ht="16.5" customHeight="1">
      <c r="A414" s="3"/>
      <c r="B414" s="3"/>
      <c r="C414" s="4" t="s">
        <v>271</v>
      </c>
      <c r="D414" s="5" t="s">
        <v>272</v>
      </c>
      <c r="E414" s="7" t="s">
        <v>604</v>
      </c>
      <c r="F414" s="54"/>
      <c r="G414" s="63">
        <f t="shared" si="6"/>
        <v>0</v>
      </c>
    </row>
    <row r="415" spans="1:7" ht="16.5" customHeight="1">
      <c r="A415" s="3"/>
      <c r="B415" s="3"/>
      <c r="C415" s="4" t="s">
        <v>274</v>
      </c>
      <c r="D415" s="5" t="s">
        <v>275</v>
      </c>
      <c r="E415" s="7" t="s">
        <v>605</v>
      </c>
      <c r="F415" s="54"/>
      <c r="G415" s="63">
        <f t="shared" si="6"/>
        <v>0</v>
      </c>
    </row>
    <row r="416" spans="1:7" ht="16.5" customHeight="1">
      <c r="A416" s="48" t="s">
        <v>188</v>
      </c>
      <c r="B416" s="48"/>
      <c r="C416" s="48"/>
      <c r="D416" s="49" t="s">
        <v>189</v>
      </c>
      <c r="E416" s="50" t="s">
        <v>606</v>
      </c>
      <c r="F416" s="56">
        <f>F417+F419+F421+F423+F431+F444+F446+F449+F453+F455+F472+F476</f>
        <v>1087817.7</v>
      </c>
      <c r="G416" s="56">
        <f t="shared" si="6"/>
        <v>51.09939417341099</v>
      </c>
    </row>
    <row r="417" spans="1:7" ht="16.5" customHeight="1">
      <c r="A417" s="3"/>
      <c r="B417" s="51" t="s">
        <v>607</v>
      </c>
      <c r="C417" s="51"/>
      <c r="D417" s="52" t="s">
        <v>608</v>
      </c>
      <c r="E417" s="53" t="s">
        <v>609</v>
      </c>
      <c r="F417" s="57">
        <f>F418</f>
        <v>119292.46</v>
      </c>
      <c r="G417" s="57">
        <f t="shared" si="6"/>
        <v>47.1455795755444</v>
      </c>
    </row>
    <row r="418" spans="1:7" ht="29.25" customHeight="1">
      <c r="A418" s="3"/>
      <c r="B418" s="3"/>
      <c r="C418" s="4" t="s">
        <v>610</v>
      </c>
      <c r="D418" s="5" t="s">
        <v>611</v>
      </c>
      <c r="E418" s="7" t="s">
        <v>609</v>
      </c>
      <c r="F418" s="54">
        <v>119292.46</v>
      </c>
      <c r="G418" s="63">
        <f t="shared" si="6"/>
        <v>47.1455795755444</v>
      </c>
    </row>
    <row r="419" spans="1:7" ht="16.5" customHeight="1">
      <c r="A419" s="3"/>
      <c r="B419" s="51" t="s">
        <v>612</v>
      </c>
      <c r="C419" s="51"/>
      <c r="D419" s="52" t="s">
        <v>613</v>
      </c>
      <c r="E419" s="53" t="s">
        <v>614</v>
      </c>
      <c r="F419" s="57">
        <f>F420</f>
        <v>1149.68</v>
      </c>
      <c r="G419" s="57">
        <f t="shared" si="6"/>
        <v>14.516161616161616</v>
      </c>
    </row>
    <row r="420" spans="1:7" ht="16.5" customHeight="1">
      <c r="A420" s="3"/>
      <c r="B420" s="3"/>
      <c r="C420" s="4" t="s">
        <v>250</v>
      </c>
      <c r="D420" s="5" t="s">
        <v>251</v>
      </c>
      <c r="E420" s="7" t="s">
        <v>614</v>
      </c>
      <c r="F420" s="54">
        <v>1149.68</v>
      </c>
      <c r="G420" s="63">
        <f t="shared" si="6"/>
        <v>14.516161616161616</v>
      </c>
    </row>
    <row r="421" spans="1:7" ht="16.5" customHeight="1">
      <c r="A421" s="3"/>
      <c r="B421" s="51" t="s">
        <v>615</v>
      </c>
      <c r="C421" s="51"/>
      <c r="D421" s="52" t="s">
        <v>616</v>
      </c>
      <c r="E421" s="53" t="s">
        <v>617</v>
      </c>
      <c r="F421" s="57">
        <f>F422</f>
        <v>2000</v>
      </c>
      <c r="G421" s="57">
        <f t="shared" si="6"/>
        <v>86.95652173913044</v>
      </c>
    </row>
    <row r="422" spans="1:7" ht="16.5" customHeight="1">
      <c r="A422" s="3"/>
      <c r="B422" s="3"/>
      <c r="C422" s="4" t="s">
        <v>274</v>
      </c>
      <c r="D422" s="5" t="s">
        <v>275</v>
      </c>
      <c r="E422" s="7" t="s">
        <v>617</v>
      </c>
      <c r="F422" s="54">
        <v>2000</v>
      </c>
      <c r="G422" s="63">
        <f t="shared" si="6"/>
        <v>86.95652173913044</v>
      </c>
    </row>
    <row r="423" spans="1:7" ht="16.5" customHeight="1">
      <c r="A423" s="3"/>
      <c r="B423" s="51" t="s">
        <v>191</v>
      </c>
      <c r="C423" s="51"/>
      <c r="D423" s="52" t="s">
        <v>192</v>
      </c>
      <c r="E423" s="53" t="s">
        <v>618</v>
      </c>
      <c r="F423" s="57">
        <f>SUM(F424:F430)</f>
        <v>20326.79</v>
      </c>
      <c r="G423" s="57">
        <f t="shared" si="6"/>
        <v>51.87522968558596</v>
      </c>
    </row>
    <row r="424" spans="1:7" ht="16.5" customHeight="1">
      <c r="A424" s="3"/>
      <c r="B424" s="3"/>
      <c r="C424" s="4" t="s">
        <v>262</v>
      </c>
      <c r="D424" s="5" t="s">
        <v>263</v>
      </c>
      <c r="E424" s="7" t="s">
        <v>619</v>
      </c>
      <c r="F424" s="63">
        <v>13478.87</v>
      </c>
      <c r="G424" s="63">
        <f t="shared" si="6"/>
        <v>47.940211978944376</v>
      </c>
    </row>
    <row r="425" spans="1:7" ht="16.5" customHeight="1">
      <c r="A425" s="3"/>
      <c r="B425" s="3"/>
      <c r="C425" s="4" t="s">
        <v>359</v>
      </c>
      <c r="D425" s="5" t="s">
        <v>360</v>
      </c>
      <c r="E425" s="7" t="s">
        <v>620</v>
      </c>
      <c r="F425" s="63">
        <v>2245.92</v>
      </c>
      <c r="G425" s="63">
        <f t="shared" si="6"/>
        <v>99.99643811219947</v>
      </c>
    </row>
    <row r="426" spans="1:7" ht="16.5" customHeight="1">
      <c r="A426" s="3"/>
      <c r="B426" s="3"/>
      <c r="C426" s="4" t="s">
        <v>265</v>
      </c>
      <c r="D426" s="5" t="s">
        <v>266</v>
      </c>
      <c r="E426" s="7" t="s">
        <v>621</v>
      </c>
      <c r="F426" s="63">
        <v>2818.14</v>
      </c>
      <c r="G426" s="63">
        <f t="shared" si="6"/>
        <v>51.63319897398314</v>
      </c>
    </row>
    <row r="427" spans="1:7" ht="16.5" customHeight="1">
      <c r="A427" s="3"/>
      <c r="B427" s="3"/>
      <c r="C427" s="4" t="s">
        <v>268</v>
      </c>
      <c r="D427" s="5" t="s">
        <v>269</v>
      </c>
      <c r="E427" s="7" t="s">
        <v>622</v>
      </c>
      <c r="F427" s="63">
        <v>388.44</v>
      </c>
      <c r="G427" s="63">
        <f t="shared" si="6"/>
        <v>52.13959731543624</v>
      </c>
    </row>
    <row r="428" spans="1:7" ht="16.5" customHeight="1">
      <c r="A428" s="3"/>
      <c r="B428" s="3"/>
      <c r="C428" s="4" t="s">
        <v>344</v>
      </c>
      <c r="D428" s="5" t="s">
        <v>345</v>
      </c>
      <c r="E428" s="7" t="s">
        <v>623</v>
      </c>
      <c r="F428" s="63">
        <v>574.97</v>
      </c>
      <c r="G428" s="63">
        <f t="shared" si="6"/>
        <v>49.22688356164384</v>
      </c>
    </row>
    <row r="429" spans="1:7" ht="16.5" customHeight="1">
      <c r="A429" s="3"/>
      <c r="B429" s="3"/>
      <c r="C429" s="4" t="s">
        <v>385</v>
      </c>
      <c r="D429" s="5" t="s">
        <v>386</v>
      </c>
      <c r="E429" s="7" t="s">
        <v>624</v>
      </c>
      <c r="F429" s="63">
        <v>820.45</v>
      </c>
      <c r="G429" s="63">
        <f t="shared" si="6"/>
        <v>74.99542961608775</v>
      </c>
    </row>
    <row r="430" spans="1:7" ht="26.25" customHeight="1">
      <c r="A430" s="3"/>
      <c r="B430" s="3"/>
      <c r="C430" s="4" t="s">
        <v>389</v>
      </c>
      <c r="D430" s="5" t="s">
        <v>390</v>
      </c>
      <c r="E430" s="7" t="s">
        <v>211</v>
      </c>
      <c r="F430" s="63"/>
      <c r="G430" s="63">
        <f t="shared" si="6"/>
        <v>0</v>
      </c>
    </row>
    <row r="431" spans="1:7" ht="39.75" customHeight="1">
      <c r="A431" s="3"/>
      <c r="B431" s="51" t="s">
        <v>194</v>
      </c>
      <c r="C431" s="51"/>
      <c r="D431" s="52" t="s">
        <v>195</v>
      </c>
      <c r="E431" s="53" t="s">
        <v>196</v>
      </c>
      <c r="F431" s="57">
        <f>SUM(F432:F443)</f>
        <v>503272.69999999995</v>
      </c>
      <c r="G431" s="57">
        <f t="shared" si="6"/>
        <v>49.90522154142417</v>
      </c>
    </row>
    <row r="432" spans="1:7" ht="16.5" customHeight="1">
      <c r="A432" s="3"/>
      <c r="B432" s="3"/>
      <c r="C432" s="4" t="s">
        <v>625</v>
      </c>
      <c r="D432" s="5" t="s">
        <v>626</v>
      </c>
      <c r="E432" s="7" t="s">
        <v>627</v>
      </c>
      <c r="F432" s="54">
        <v>465439.8</v>
      </c>
      <c r="G432" s="63">
        <f t="shared" si="6"/>
        <v>49.62838406994722</v>
      </c>
    </row>
    <row r="433" spans="1:7" ht="16.5" customHeight="1">
      <c r="A433" s="3"/>
      <c r="B433" s="3"/>
      <c r="C433" s="4" t="s">
        <v>262</v>
      </c>
      <c r="D433" s="5" t="s">
        <v>263</v>
      </c>
      <c r="E433" s="7" t="s">
        <v>628</v>
      </c>
      <c r="F433" s="54">
        <v>8017</v>
      </c>
      <c r="G433" s="63">
        <f t="shared" si="6"/>
        <v>39.059683313032885</v>
      </c>
    </row>
    <row r="434" spans="1:7" ht="16.5" customHeight="1">
      <c r="A434" s="3"/>
      <c r="B434" s="3"/>
      <c r="C434" s="4" t="s">
        <v>265</v>
      </c>
      <c r="D434" s="5" t="s">
        <v>266</v>
      </c>
      <c r="E434" s="7" t="s">
        <v>629</v>
      </c>
      <c r="F434" s="54">
        <v>20289.16</v>
      </c>
      <c r="G434" s="63">
        <f t="shared" si="6"/>
        <v>59.15896897597388</v>
      </c>
    </row>
    <row r="435" spans="1:7" ht="16.5" customHeight="1">
      <c r="A435" s="3"/>
      <c r="B435" s="3"/>
      <c r="C435" s="4" t="s">
        <v>268</v>
      </c>
      <c r="D435" s="5" t="s">
        <v>269</v>
      </c>
      <c r="E435" s="7" t="s">
        <v>630</v>
      </c>
      <c r="F435" s="54">
        <v>252</v>
      </c>
      <c r="G435" s="63">
        <f t="shared" si="6"/>
        <v>50.09940357852883</v>
      </c>
    </row>
    <row r="436" spans="1:7" ht="16.5" customHeight="1">
      <c r="A436" s="3"/>
      <c r="B436" s="3"/>
      <c r="C436" s="4" t="s">
        <v>271</v>
      </c>
      <c r="D436" s="5" t="s">
        <v>272</v>
      </c>
      <c r="E436" s="7" t="s">
        <v>631</v>
      </c>
      <c r="F436" s="54">
        <v>490.29</v>
      </c>
      <c r="G436" s="63">
        <f t="shared" si="6"/>
        <v>15.540095087163232</v>
      </c>
    </row>
    <row r="437" spans="1:7" ht="16.5" customHeight="1">
      <c r="A437" s="3"/>
      <c r="B437" s="3"/>
      <c r="C437" s="4" t="s">
        <v>366</v>
      </c>
      <c r="D437" s="5" t="s">
        <v>367</v>
      </c>
      <c r="E437" s="7" t="s">
        <v>632</v>
      </c>
      <c r="F437" s="54">
        <v>900</v>
      </c>
      <c r="G437" s="63">
        <f t="shared" si="6"/>
        <v>30.38487508440243</v>
      </c>
    </row>
    <row r="438" spans="1:7" ht="16.5" customHeight="1">
      <c r="A438" s="3"/>
      <c r="B438" s="3"/>
      <c r="C438" s="4" t="s">
        <v>274</v>
      </c>
      <c r="D438" s="5" t="s">
        <v>275</v>
      </c>
      <c r="E438" s="7" t="s">
        <v>633</v>
      </c>
      <c r="F438" s="54">
        <v>5874.17</v>
      </c>
      <c r="G438" s="63">
        <f t="shared" si="6"/>
        <v>98.52683663200268</v>
      </c>
    </row>
    <row r="439" spans="1:7" ht="30.75" customHeight="1">
      <c r="A439" s="3"/>
      <c r="B439" s="3"/>
      <c r="C439" s="4" t="s">
        <v>378</v>
      </c>
      <c r="D439" s="5" t="s">
        <v>379</v>
      </c>
      <c r="E439" s="7" t="s">
        <v>634</v>
      </c>
      <c r="F439" s="54">
        <v>291.89</v>
      </c>
      <c r="G439" s="63">
        <f t="shared" si="6"/>
        <v>36.48625</v>
      </c>
    </row>
    <row r="440" spans="1:7" ht="16.5" customHeight="1">
      <c r="A440" s="3"/>
      <c r="B440" s="3"/>
      <c r="C440" s="4" t="s">
        <v>344</v>
      </c>
      <c r="D440" s="5" t="s">
        <v>345</v>
      </c>
      <c r="E440" s="7" t="s">
        <v>635</v>
      </c>
      <c r="F440" s="54"/>
      <c r="G440" s="63">
        <f t="shared" si="6"/>
        <v>0</v>
      </c>
    </row>
    <row r="441" spans="1:7" ht="16.5" customHeight="1">
      <c r="A441" s="3"/>
      <c r="B441" s="3"/>
      <c r="C441" s="4" t="s">
        <v>385</v>
      </c>
      <c r="D441" s="5" t="s">
        <v>386</v>
      </c>
      <c r="E441" s="7" t="s">
        <v>624</v>
      </c>
      <c r="F441" s="54">
        <v>820.45</v>
      </c>
      <c r="G441" s="63">
        <f t="shared" si="6"/>
        <v>74.99542961608775</v>
      </c>
    </row>
    <row r="442" spans="1:7" ht="16.5" customHeight="1">
      <c r="A442" s="3"/>
      <c r="B442" s="3"/>
      <c r="C442" s="4" t="s">
        <v>312</v>
      </c>
      <c r="D442" s="5" t="s">
        <v>42</v>
      </c>
      <c r="E442" s="7" t="s">
        <v>561</v>
      </c>
      <c r="F442" s="54">
        <v>558.94</v>
      </c>
      <c r="G442" s="63">
        <f t="shared" si="6"/>
        <v>99.8107142857143</v>
      </c>
    </row>
    <row r="443" spans="1:7" ht="26.25" customHeight="1">
      <c r="A443" s="3"/>
      <c r="B443" s="3"/>
      <c r="C443" s="4" t="s">
        <v>389</v>
      </c>
      <c r="D443" s="5" t="s">
        <v>390</v>
      </c>
      <c r="E443" s="7" t="s">
        <v>342</v>
      </c>
      <c r="F443" s="54">
        <v>339</v>
      </c>
      <c r="G443" s="63">
        <f t="shared" si="6"/>
        <v>48.42857142857143</v>
      </c>
    </row>
    <row r="444" spans="1:7" ht="51.75" customHeight="1">
      <c r="A444" s="3"/>
      <c r="B444" s="51" t="s">
        <v>201</v>
      </c>
      <c r="C444" s="51"/>
      <c r="D444" s="52" t="s">
        <v>202</v>
      </c>
      <c r="E444" s="53" t="s">
        <v>636</v>
      </c>
      <c r="F444" s="57">
        <f>F445</f>
        <v>2672.93</v>
      </c>
      <c r="G444" s="57">
        <f t="shared" si="6"/>
        <v>39.74026167112697</v>
      </c>
    </row>
    <row r="445" spans="1:7" ht="16.5" customHeight="1">
      <c r="A445" s="3"/>
      <c r="B445" s="3"/>
      <c r="C445" s="4" t="s">
        <v>637</v>
      </c>
      <c r="D445" s="5" t="s">
        <v>638</v>
      </c>
      <c r="E445" s="7" t="s">
        <v>636</v>
      </c>
      <c r="F445" s="54">
        <v>2672.93</v>
      </c>
      <c r="G445" s="63">
        <f t="shared" si="6"/>
        <v>39.74026167112697</v>
      </c>
    </row>
    <row r="446" spans="1:7" ht="29.25" customHeight="1">
      <c r="A446" s="3"/>
      <c r="B446" s="51" t="s">
        <v>206</v>
      </c>
      <c r="C446" s="51"/>
      <c r="D446" s="52" t="s">
        <v>207</v>
      </c>
      <c r="E446" s="53" t="s">
        <v>639</v>
      </c>
      <c r="F446" s="57">
        <f>SUM(F447:F448)</f>
        <v>142918.6</v>
      </c>
      <c r="G446" s="57">
        <f t="shared" si="6"/>
        <v>63.21174727437582</v>
      </c>
    </row>
    <row r="447" spans="1:7" ht="16.5" customHeight="1">
      <c r="A447" s="3"/>
      <c r="B447" s="3"/>
      <c r="C447" s="4" t="s">
        <v>625</v>
      </c>
      <c r="D447" s="5" t="s">
        <v>626</v>
      </c>
      <c r="E447" s="7" t="s">
        <v>640</v>
      </c>
      <c r="F447" s="54">
        <v>142811.91</v>
      </c>
      <c r="G447" s="63">
        <f t="shared" si="6"/>
        <v>63.194466077844844</v>
      </c>
    </row>
    <row r="448" spans="1:7" ht="16.5" customHeight="1">
      <c r="A448" s="3"/>
      <c r="B448" s="3"/>
      <c r="C448" s="4" t="s">
        <v>265</v>
      </c>
      <c r="D448" s="5" t="s">
        <v>266</v>
      </c>
      <c r="E448" s="7" t="s">
        <v>641</v>
      </c>
      <c r="F448" s="54">
        <v>106.69</v>
      </c>
      <c r="G448" s="63">
        <f t="shared" si="6"/>
        <v>99.71028037383178</v>
      </c>
    </row>
    <row r="449" spans="1:7" ht="16.5" customHeight="1">
      <c r="A449" s="3"/>
      <c r="B449" s="51" t="s">
        <v>209</v>
      </c>
      <c r="C449" s="51"/>
      <c r="D449" s="52" t="s">
        <v>210</v>
      </c>
      <c r="E449" s="53" t="s">
        <v>642</v>
      </c>
      <c r="F449" s="57">
        <f>SUM(F450:F452)</f>
        <v>7638.42</v>
      </c>
      <c r="G449" s="57">
        <f t="shared" si="6"/>
        <v>39.348959406552645</v>
      </c>
    </row>
    <row r="450" spans="1:7" ht="16.5" customHeight="1">
      <c r="A450" s="3"/>
      <c r="B450" s="3"/>
      <c r="C450" s="4" t="s">
        <v>625</v>
      </c>
      <c r="D450" s="5" t="s">
        <v>626</v>
      </c>
      <c r="E450" s="7" t="s">
        <v>643</v>
      </c>
      <c r="F450" s="54">
        <v>6704.28</v>
      </c>
      <c r="G450" s="63">
        <f t="shared" si="6"/>
        <v>38.419942693409745</v>
      </c>
    </row>
    <row r="451" spans="1:7" ht="16.5" customHeight="1">
      <c r="A451" s="3"/>
      <c r="B451" s="3"/>
      <c r="C451" s="4" t="s">
        <v>271</v>
      </c>
      <c r="D451" s="5" t="s">
        <v>272</v>
      </c>
      <c r="E451" s="7" t="s">
        <v>644</v>
      </c>
      <c r="F451" s="54">
        <v>4.54</v>
      </c>
      <c r="G451" s="63">
        <f t="shared" si="6"/>
        <v>64.85714285714286</v>
      </c>
    </row>
    <row r="452" spans="1:7" ht="16.5" customHeight="1">
      <c r="A452" s="3"/>
      <c r="B452" s="3"/>
      <c r="C452" s="4" t="s">
        <v>274</v>
      </c>
      <c r="D452" s="5" t="s">
        <v>275</v>
      </c>
      <c r="E452" s="7" t="s">
        <v>645</v>
      </c>
      <c r="F452" s="54">
        <v>929.6</v>
      </c>
      <c r="G452" s="63">
        <f t="shared" si="6"/>
        <v>47.549872122762146</v>
      </c>
    </row>
    <row r="453" spans="1:7" ht="16.5" customHeight="1">
      <c r="A453" s="3"/>
      <c r="B453" s="51" t="s">
        <v>212</v>
      </c>
      <c r="C453" s="51"/>
      <c r="D453" s="52" t="s">
        <v>213</v>
      </c>
      <c r="E453" s="53" t="s">
        <v>646</v>
      </c>
      <c r="F453" s="57">
        <f>F454</f>
        <v>19003.71</v>
      </c>
      <c r="G453" s="57">
        <f t="shared" si="6"/>
        <v>78.01194581280788</v>
      </c>
    </row>
    <row r="454" spans="1:7" ht="16.5" customHeight="1">
      <c r="A454" s="3"/>
      <c r="B454" s="3"/>
      <c r="C454" s="4" t="s">
        <v>625</v>
      </c>
      <c r="D454" s="5" t="s">
        <v>626</v>
      </c>
      <c r="E454" s="7" t="s">
        <v>646</v>
      </c>
      <c r="F454" s="54">
        <v>19003.71</v>
      </c>
      <c r="G454" s="63">
        <f t="shared" si="6"/>
        <v>78.01194581280788</v>
      </c>
    </row>
    <row r="455" spans="1:7" ht="16.5" customHeight="1">
      <c r="A455" s="3"/>
      <c r="B455" s="51" t="s">
        <v>215</v>
      </c>
      <c r="C455" s="51"/>
      <c r="D455" s="52" t="s">
        <v>216</v>
      </c>
      <c r="E455" s="53" t="s">
        <v>647</v>
      </c>
      <c r="F455" s="57">
        <f>SUM(F456:F471)</f>
        <v>212300.36999999997</v>
      </c>
      <c r="G455" s="57">
        <f t="shared" si="6"/>
        <v>49.81927812625398</v>
      </c>
    </row>
    <row r="456" spans="1:7" ht="16.5" customHeight="1">
      <c r="A456" s="3"/>
      <c r="B456" s="3"/>
      <c r="C456" s="4" t="s">
        <v>355</v>
      </c>
      <c r="D456" s="5" t="s">
        <v>356</v>
      </c>
      <c r="E456" s="7" t="s">
        <v>648</v>
      </c>
      <c r="F456" s="54">
        <v>57.76</v>
      </c>
      <c r="G456" s="63">
        <f t="shared" si="6"/>
        <v>15.610810810810811</v>
      </c>
    </row>
    <row r="457" spans="1:7" ht="16.5" customHeight="1">
      <c r="A457" s="3"/>
      <c r="B457" s="3"/>
      <c r="C457" s="4" t="s">
        <v>262</v>
      </c>
      <c r="D457" s="5" t="s">
        <v>263</v>
      </c>
      <c r="E457" s="7" t="s">
        <v>649</v>
      </c>
      <c r="F457" s="54">
        <v>132264.55</v>
      </c>
      <c r="G457" s="63">
        <f t="shared" si="6"/>
        <v>45.44986117410965</v>
      </c>
    </row>
    <row r="458" spans="1:7" ht="16.5" customHeight="1">
      <c r="A458" s="3"/>
      <c r="B458" s="3"/>
      <c r="C458" s="4" t="s">
        <v>359</v>
      </c>
      <c r="D458" s="5" t="s">
        <v>360</v>
      </c>
      <c r="E458" s="7" t="s">
        <v>650</v>
      </c>
      <c r="F458" s="54">
        <v>23517.8</v>
      </c>
      <c r="G458" s="63">
        <f t="shared" si="6"/>
        <v>99.18518830922356</v>
      </c>
    </row>
    <row r="459" spans="1:7" ht="16.5" customHeight="1">
      <c r="A459" s="3"/>
      <c r="B459" s="3"/>
      <c r="C459" s="4" t="s">
        <v>265</v>
      </c>
      <c r="D459" s="5" t="s">
        <v>266</v>
      </c>
      <c r="E459" s="7" t="s">
        <v>651</v>
      </c>
      <c r="F459" s="54">
        <v>28001.21</v>
      </c>
      <c r="G459" s="63">
        <f aca="true" t="shared" si="7" ref="G459:G476">F459*100/E459</f>
        <v>53.63599969352182</v>
      </c>
    </row>
    <row r="460" spans="1:7" ht="16.5" customHeight="1">
      <c r="A460" s="3"/>
      <c r="B460" s="3"/>
      <c r="C460" s="4" t="s">
        <v>268</v>
      </c>
      <c r="D460" s="5" t="s">
        <v>269</v>
      </c>
      <c r="E460" s="7" t="s">
        <v>652</v>
      </c>
      <c r="F460" s="54">
        <v>2522.68</v>
      </c>
      <c r="G460" s="63">
        <f t="shared" si="7"/>
        <v>35.57078398195149</v>
      </c>
    </row>
    <row r="461" spans="1:7" ht="16.5" customHeight="1">
      <c r="A461" s="3"/>
      <c r="B461" s="3"/>
      <c r="C461" s="4" t="s">
        <v>271</v>
      </c>
      <c r="D461" s="5" t="s">
        <v>272</v>
      </c>
      <c r="E461" s="7" t="s">
        <v>653</v>
      </c>
      <c r="F461" s="54">
        <v>5880.27</v>
      </c>
      <c r="G461" s="63">
        <f t="shared" si="7"/>
        <v>34.846044444444445</v>
      </c>
    </row>
    <row r="462" spans="1:7" ht="16.5" customHeight="1">
      <c r="A462" s="3"/>
      <c r="B462" s="3"/>
      <c r="C462" s="4" t="s">
        <v>366</v>
      </c>
      <c r="D462" s="5" t="s">
        <v>367</v>
      </c>
      <c r="E462" s="7" t="s">
        <v>654</v>
      </c>
      <c r="F462" s="54">
        <v>4767.53</v>
      </c>
      <c r="G462" s="63">
        <f t="shared" si="7"/>
        <v>60.226503284487116</v>
      </c>
    </row>
    <row r="463" spans="1:7" ht="16.5" customHeight="1">
      <c r="A463" s="3"/>
      <c r="B463" s="3"/>
      <c r="C463" s="4" t="s">
        <v>369</v>
      </c>
      <c r="D463" s="5" t="s">
        <v>370</v>
      </c>
      <c r="E463" s="7" t="s">
        <v>655</v>
      </c>
      <c r="F463" s="54">
        <v>312</v>
      </c>
      <c r="G463" s="63">
        <f t="shared" si="7"/>
        <v>67.97385620915033</v>
      </c>
    </row>
    <row r="464" spans="1:7" ht="16.5" customHeight="1">
      <c r="A464" s="3"/>
      <c r="B464" s="3"/>
      <c r="C464" s="4" t="s">
        <v>274</v>
      </c>
      <c r="D464" s="5" t="s">
        <v>275</v>
      </c>
      <c r="E464" s="7" t="s">
        <v>656</v>
      </c>
      <c r="F464" s="54">
        <v>5313.63</v>
      </c>
      <c r="G464" s="63">
        <f t="shared" si="7"/>
        <v>60.29308975377283</v>
      </c>
    </row>
    <row r="465" spans="1:7" ht="30" customHeight="1">
      <c r="A465" s="3"/>
      <c r="B465" s="3"/>
      <c r="C465" s="4" t="s">
        <v>375</v>
      </c>
      <c r="D465" s="5" t="s">
        <v>376</v>
      </c>
      <c r="E465" s="7" t="s">
        <v>657</v>
      </c>
      <c r="F465" s="54">
        <v>542.81</v>
      </c>
      <c r="G465" s="63">
        <f t="shared" si="7"/>
        <v>37.64285714285714</v>
      </c>
    </row>
    <row r="466" spans="1:7" ht="30" customHeight="1">
      <c r="A466" s="3"/>
      <c r="B466" s="3"/>
      <c r="C466" s="4" t="s">
        <v>378</v>
      </c>
      <c r="D466" s="5" t="s">
        <v>379</v>
      </c>
      <c r="E466" s="7" t="s">
        <v>658</v>
      </c>
      <c r="F466" s="54">
        <v>1028.09</v>
      </c>
      <c r="G466" s="63">
        <f t="shared" si="7"/>
        <v>31.517167381974243</v>
      </c>
    </row>
    <row r="467" spans="1:7" ht="16.5" customHeight="1">
      <c r="A467" s="3"/>
      <c r="B467" s="3"/>
      <c r="C467" s="4" t="s">
        <v>344</v>
      </c>
      <c r="D467" s="5" t="s">
        <v>345</v>
      </c>
      <c r="E467" s="7" t="s">
        <v>659</v>
      </c>
      <c r="F467" s="54">
        <v>2376.69</v>
      </c>
      <c r="G467" s="63">
        <f t="shared" si="7"/>
        <v>55.054204308547604</v>
      </c>
    </row>
    <row r="468" spans="1:7" ht="16.5" customHeight="1">
      <c r="A468" s="3"/>
      <c r="B468" s="3"/>
      <c r="C468" s="4" t="s">
        <v>250</v>
      </c>
      <c r="D468" s="5" t="s">
        <v>251</v>
      </c>
      <c r="E468" s="7" t="s">
        <v>660</v>
      </c>
      <c r="F468" s="54">
        <v>418</v>
      </c>
      <c r="G468" s="63">
        <f t="shared" si="7"/>
        <v>65.10903426791278</v>
      </c>
    </row>
    <row r="469" spans="1:7" ht="16.5" customHeight="1">
      <c r="A469" s="3"/>
      <c r="B469" s="3"/>
      <c r="C469" s="4" t="s">
        <v>385</v>
      </c>
      <c r="D469" s="5" t="s">
        <v>386</v>
      </c>
      <c r="E469" s="7" t="s">
        <v>661</v>
      </c>
      <c r="F469" s="64">
        <v>4507.35</v>
      </c>
      <c r="G469" s="63">
        <f t="shared" si="7"/>
        <v>78.47057799442898</v>
      </c>
    </row>
    <row r="470" spans="1:7" ht="16.5" customHeight="1">
      <c r="A470" s="3"/>
      <c r="B470" s="3"/>
      <c r="C470" s="4" t="s">
        <v>316</v>
      </c>
      <c r="D470" s="5" t="s">
        <v>317</v>
      </c>
      <c r="E470" s="7" t="s">
        <v>662</v>
      </c>
      <c r="F470" s="54"/>
      <c r="G470" s="63">
        <f t="shared" si="7"/>
        <v>0</v>
      </c>
    </row>
    <row r="471" spans="1:7" ht="25.5" customHeight="1">
      <c r="A471" s="3"/>
      <c r="B471" s="3"/>
      <c r="C471" s="4" t="s">
        <v>389</v>
      </c>
      <c r="D471" s="5" t="s">
        <v>390</v>
      </c>
      <c r="E471" s="7" t="s">
        <v>663</v>
      </c>
      <c r="F471" s="54">
        <v>790</v>
      </c>
      <c r="G471" s="63">
        <f t="shared" si="7"/>
        <v>36.38876093965914</v>
      </c>
    </row>
    <row r="472" spans="1:7" ht="16.5" customHeight="1">
      <c r="A472" s="3"/>
      <c r="B472" s="51" t="s">
        <v>664</v>
      </c>
      <c r="C472" s="51"/>
      <c r="D472" s="52" t="s">
        <v>665</v>
      </c>
      <c r="E472" s="53" t="s">
        <v>105</v>
      </c>
      <c r="F472" s="57">
        <f>SUM(F473:F475)</f>
        <v>0</v>
      </c>
      <c r="G472" s="57">
        <f t="shared" si="7"/>
        <v>0</v>
      </c>
    </row>
    <row r="473" spans="1:7" ht="16.5" customHeight="1">
      <c r="A473" s="3"/>
      <c r="B473" s="3"/>
      <c r="C473" s="4" t="s">
        <v>265</v>
      </c>
      <c r="D473" s="5" t="s">
        <v>266</v>
      </c>
      <c r="E473" s="7" t="s">
        <v>666</v>
      </c>
      <c r="F473" s="54"/>
      <c r="G473" s="63">
        <f t="shared" si="7"/>
        <v>0</v>
      </c>
    </row>
    <row r="474" spans="1:7" ht="16.5" customHeight="1">
      <c r="A474" s="3"/>
      <c r="B474" s="3"/>
      <c r="C474" s="4" t="s">
        <v>268</v>
      </c>
      <c r="D474" s="5" t="s">
        <v>269</v>
      </c>
      <c r="E474" s="7" t="s">
        <v>667</v>
      </c>
      <c r="F474" s="54"/>
      <c r="G474" s="63">
        <f t="shared" si="7"/>
        <v>0</v>
      </c>
    </row>
    <row r="475" spans="1:7" ht="16.5" customHeight="1">
      <c r="A475" s="3"/>
      <c r="B475" s="3"/>
      <c r="C475" s="4" t="s">
        <v>330</v>
      </c>
      <c r="D475" s="5" t="s">
        <v>331</v>
      </c>
      <c r="E475" s="7" t="s">
        <v>668</v>
      </c>
      <c r="F475" s="54"/>
      <c r="G475" s="63">
        <f t="shared" si="7"/>
        <v>0</v>
      </c>
    </row>
    <row r="476" spans="1:7" ht="16.5" customHeight="1">
      <c r="A476" s="3"/>
      <c r="B476" s="51" t="s">
        <v>221</v>
      </c>
      <c r="C476" s="51"/>
      <c r="D476" s="52" t="s">
        <v>6</v>
      </c>
      <c r="E476" s="53" t="s">
        <v>669</v>
      </c>
      <c r="F476" s="57">
        <f>SUM(F477:F482)</f>
        <v>57242.04</v>
      </c>
      <c r="G476" s="57">
        <f t="shared" si="7"/>
        <v>51.47572885379759</v>
      </c>
    </row>
    <row r="477" spans="1:7" ht="16.5" customHeight="1">
      <c r="A477" s="3"/>
      <c r="B477" s="3"/>
      <c r="C477" s="4" t="s">
        <v>625</v>
      </c>
      <c r="D477" s="5" t="s">
        <v>626</v>
      </c>
      <c r="E477" s="7" t="s">
        <v>670</v>
      </c>
      <c r="F477" s="54">
        <v>48728.5</v>
      </c>
      <c r="G477" s="63">
        <f aca="true" t="shared" si="8" ref="G477:G522">F477*100/E477</f>
        <v>57.376248116051244</v>
      </c>
    </row>
    <row r="478" spans="1:7" ht="16.5" customHeight="1">
      <c r="A478" s="3"/>
      <c r="B478" s="3"/>
      <c r="C478" s="4" t="s">
        <v>262</v>
      </c>
      <c r="D478" s="5" t="s">
        <v>263</v>
      </c>
      <c r="E478" s="7" t="s">
        <v>671</v>
      </c>
      <c r="F478" s="54"/>
      <c r="G478" s="63">
        <f t="shared" si="8"/>
        <v>0</v>
      </c>
    </row>
    <row r="479" spans="1:7" ht="16.5" customHeight="1">
      <c r="A479" s="3"/>
      <c r="B479" s="3"/>
      <c r="C479" s="4" t="s">
        <v>265</v>
      </c>
      <c r="D479" s="5" t="s">
        <v>266</v>
      </c>
      <c r="E479" s="7" t="s">
        <v>672</v>
      </c>
      <c r="F479" s="54"/>
      <c r="G479" s="63">
        <f t="shared" si="8"/>
        <v>0</v>
      </c>
    </row>
    <row r="480" spans="1:7" ht="16.5" customHeight="1">
      <c r="A480" s="3"/>
      <c r="B480" s="3"/>
      <c r="C480" s="4" t="s">
        <v>268</v>
      </c>
      <c r="D480" s="5" t="s">
        <v>269</v>
      </c>
      <c r="E480" s="7" t="s">
        <v>673</v>
      </c>
      <c r="F480" s="54"/>
      <c r="G480" s="63">
        <f t="shared" si="8"/>
        <v>0</v>
      </c>
    </row>
    <row r="481" spans="1:7" ht="16.5" customHeight="1">
      <c r="A481" s="3"/>
      <c r="B481" s="3"/>
      <c r="C481" s="4" t="s">
        <v>271</v>
      </c>
      <c r="D481" s="5" t="s">
        <v>272</v>
      </c>
      <c r="E481" s="7" t="s">
        <v>674</v>
      </c>
      <c r="F481" s="54">
        <v>1211.42</v>
      </c>
      <c r="G481" s="63">
        <f t="shared" si="8"/>
        <v>36.63199274266707</v>
      </c>
    </row>
    <row r="482" spans="1:7" ht="16.5" customHeight="1">
      <c r="A482" s="3"/>
      <c r="B482" s="3"/>
      <c r="C482" s="4" t="s">
        <v>274</v>
      </c>
      <c r="D482" s="5" t="s">
        <v>275</v>
      </c>
      <c r="E482" s="7" t="s">
        <v>675</v>
      </c>
      <c r="F482" s="54">
        <v>7302.12</v>
      </c>
      <c r="G482" s="63">
        <f t="shared" si="8"/>
        <v>33.18391274710293</v>
      </c>
    </row>
    <row r="483" spans="1:7" ht="16.5" customHeight="1">
      <c r="A483" s="48" t="s">
        <v>676</v>
      </c>
      <c r="B483" s="48"/>
      <c r="C483" s="48"/>
      <c r="D483" s="49" t="s">
        <v>677</v>
      </c>
      <c r="E483" s="50" t="s">
        <v>678</v>
      </c>
      <c r="F483" s="56">
        <f>F484+F486</f>
        <v>9820</v>
      </c>
      <c r="G483" s="56">
        <f t="shared" si="8"/>
        <v>89.27272727272727</v>
      </c>
    </row>
    <row r="484" spans="1:7" ht="16.5" customHeight="1">
      <c r="A484" s="3"/>
      <c r="B484" s="51" t="s">
        <v>679</v>
      </c>
      <c r="C484" s="51"/>
      <c r="D484" s="52" t="s">
        <v>680</v>
      </c>
      <c r="E484" s="53" t="s">
        <v>249</v>
      </c>
      <c r="F484" s="57">
        <f>F485</f>
        <v>830</v>
      </c>
      <c r="G484" s="57">
        <f t="shared" si="8"/>
        <v>41.5</v>
      </c>
    </row>
    <row r="485" spans="1:7" ht="16.5" customHeight="1">
      <c r="A485" s="3"/>
      <c r="B485" s="3"/>
      <c r="C485" s="4" t="s">
        <v>274</v>
      </c>
      <c r="D485" s="5" t="s">
        <v>275</v>
      </c>
      <c r="E485" s="7" t="s">
        <v>249</v>
      </c>
      <c r="F485" s="54">
        <v>830</v>
      </c>
      <c r="G485" s="63">
        <f t="shared" si="8"/>
        <v>41.5</v>
      </c>
    </row>
    <row r="486" spans="1:7" ht="16.5" customHeight="1">
      <c r="A486" s="3"/>
      <c r="B486" s="51" t="s">
        <v>681</v>
      </c>
      <c r="C486" s="51"/>
      <c r="D486" s="52" t="s">
        <v>6</v>
      </c>
      <c r="E486" s="53" t="s">
        <v>682</v>
      </c>
      <c r="F486" s="57">
        <f>F487</f>
        <v>8990</v>
      </c>
      <c r="G486" s="57">
        <f t="shared" si="8"/>
        <v>99.88888888888889</v>
      </c>
    </row>
    <row r="487" spans="1:7" ht="28.5" customHeight="1">
      <c r="A487" s="3"/>
      <c r="B487" s="3"/>
      <c r="C487" s="4" t="s">
        <v>683</v>
      </c>
      <c r="D487" s="5" t="s">
        <v>684</v>
      </c>
      <c r="E487" s="7" t="s">
        <v>682</v>
      </c>
      <c r="F487" s="54">
        <v>8990</v>
      </c>
      <c r="G487" s="63">
        <f t="shared" si="8"/>
        <v>99.88888888888889</v>
      </c>
    </row>
    <row r="488" spans="1:7" ht="16.5" customHeight="1">
      <c r="A488" s="48" t="s">
        <v>224</v>
      </c>
      <c r="B488" s="48"/>
      <c r="C488" s="48"/>
      <c r="D488" s="49" t="s">
        <v>225</v>
      </c>
      <c r="E488" s="50" t="s">
        <v>685</v>
      </c>
      <c r="F488" s="56">
        <f>F489+F499+F501</f>
        <v>101191.76999999999</v>
      </c>
      <c r="G488" s="56">
        <f t="shared" si="8"/>
        <v>50.538776182913296</v>
      </c>
    </row>
    <row r="489" spans="1:7" ht="16.5" customHeight="1">
      <c r="A489" s="3"/>
      <c r="B489" s="51" t="s">
        <v>686</v>
      </c>
      <c r="C489" s="51"/>
      <c r="D489" s="52" t="s">
        <v>687</v>
      </c>
      <c r="E489" s="53" t="s">
        <v>688</v>
      </c>
      <c r="F489" s="57">
        <f>SUM(F490:F498)</f>
        <v>67950.17</v>
      </c>
      <c r="G489" s="57">
        <f t="shared" si="8"/>
        <v>43.14707432453884</v>
      </c>
    </row>
    <row r="490" spans="1:7" ht="16.5" customHeight="1">
      <c r="A490" s="3"/>
      <c r="B490" s="3"/>
      <c r="C490" s="4" t="s">
        <v>355</v>
      </c>
      <c r="D490" s="5" t="s">
        <v>356</v>
      </c>
      <c r="E490" s="7" t="s">
        <v>689</v>
      </c>
      <c r="F490" s="54">
        <v>2207.4</v>
      </c>
      <c r="G490" s="63">
        <f t="shared" si="8"/>
        <v>48.922872340425535</v>
      </c>
    </row>
    <row r="491" spans="1:7" ht="16.5" customHeight="1">
      <c r="A491" s="3"/>
      <c r="B491" s="3"/>
      <c r="C491" s="4" t="s">
        <v>262</v>
      </c>
      <c r="D491" s="5" t="s">
        <v>263</v>
      </c>
      <c r="E491" s="7" t="s">
        <v>690</v>
      </c>
      <c r="F491" s="54">
        <v>47780.42</v>
      </c>
      <c r="G491" s="63">
        <f t="shared" si="8"/>
        <v>43.963103705271294</v>
      </c>
    </row>
    <row r="492" spans="1:7" ht="16.5" customHeight="1">
      <c r="A492" s="3"/>
      <c r="B492" s="3"/>
      <c r="C492" s="4" t="s">
        <v>359</v>
      </c>
      <c r="D492" s="5" t="s">
        <v>360</v>
      </c>
      <c r="E492" s="7" t="s">
        <v>691</v>
      </c>
      <c r="F492" s="54">
        <v>4448.03</v>
      </c>
      <c r="G492" s="63">
        <f t="shared" si="8"/>
        <v>54.77194926733161</v>
      </c>
    </row>
    <row r="493" spans="1:7" ht="16.5" customHeight="1">
      <c r="A493" s="3"/>
      <c r="B493" s="3"/>
      <c r="C493" s="4" t="s">
        <v>265</v>
      </c>
      <c r="D493" s="5" t="s">
        <v>266</v>
      </c>
      <c r="E493" s="7" t="s">
        <v>692</v>
      </c>
      <c r="F493" s="54">
        <v>10067.9</v>
      </c>
      <c r="G493" s="63">
        <f t="shared" si="8"/>
        <v>48.27802819602954</v>
      </c>
    </row>
    <row r="494" spans="1:7" ht="16.5" customHeight="1">
      <c r="A494" s="3"/>
      <c r="B494" s="3"/>
      <c r="C494" s="4" t="s">
        <v>268</v>
      </c>
      <c r="D494" s="5" t="s">
        <v>269</v>
      </c>
      <c r="E494" s="7" t="s">
        <v>693</v>
      </c>
      <c r="F494" s="54">
        <v>349.65</v>
      </c>
      <c r="G494" s="63">
        <f t="shared" si="8"/>
        <v>11.764804845222073</v>
      </c>
    </row>
    <row r="495" spans="1:7" ht="26.25" customHeight="1">
      <c r="A495" s="3"/>
      <c r="B495" s="3"/>
      <c r="C495" s="4" t="s">
        <v>463</v>
      </c>
      <c r="D495" s="5" t="s">
        <v>464</v>
      </c>
      <c r="E495" s="7" t="s">
        <v>694</v>
      </c>
      <c r="F495" s="54"/>
      <c r="G495" s="63">
        <f t="shared" si="8"/>
        <v>0</v>
      </c>
    </row>
    <row r="496" spans="1:7" ht="16.5" customHeight="1">
      <c r="A496" s="3"/>
      <c r="B496" s="3"/>
      <c r="C496" s="4" t="s">
        <v>271</v>
      </c>
      <c r="D496" s="5" t="s">
        <v>272</v>
      </c>
      <c r="E496" s="7" t="s">
        <v>695</v>
      </c>
      <c r="F496" s="54">
        <v>936.77</v>
      </c>
      <c r="G496" s="63">
        <f t="shared" si="8"/>
        <v>11.197346402103753</v>
      </c>
    </row>
    <row r="497" spans="1:7" ht="16.5" customHeight="1">
      <c r="A497" s="3"/>
      <c r="B497" s="3"/>
      <c r="C497" s="4" t="s">
        <v>274</v>
      </c>
      <c r="D497" s="5" t="s">
        <v>275</v>
      </c>
      <c r="E497" s="7" t="s">
        <v>696</v>
      </c>
      <c r="F497" s="54"/>
      <c r="G497" s="63">
        <f t="shared" si="8"/>
        <v>0</v>
      </c>
    </row>
    <row r="498" spans="1:7" ht="16.5" customHeight="1">
      <c r="A498" s="3"/>
      <c r="B498" s="3"/>
      <c r="C498" s="4" t="s">
        <v>385</v>
      </c>
      <c r="D498" s="5" t="s">
        <v>386</v>
      </c>
      <c r="E498" s="7" t="s">
        <v>697</v>
      </c>
      <c r="F498" s="54">
        <v>2160</v>
      </c>
      <c r="G498" s="63">
        <f t="shared" si="8"/>
        <v>75</v>
      </c>
    </row>
    <row r="499" spans="1:7" ht="16.5" customHeight="1">
      <c r="A499" s="3"/>
      <c r="B499" s="51" t="s">
        <v>227</v>
      </c>
      <c r="C499" s="51"/>
      <c r="D499" s="52" t="s">
        <v>228</v>
      </c>
      <c r="E499" s="53" t="s">
        <v>698</v>
      </c>
      <c r="F499" s="57">
        <f>F500</f>
        <v>33241.6</v>
      </c>
      <c r="G499" s="57">
        <f t="shared" si="8"/>
        <v>79.80218461169127</v>
      </c>
    </row>
    <row r="500" spans="1:7" ht="16.5" customHeight="1">
      <c r="A500" s="3"/>
      <c r="B500" s="3"/>
      <c r="C500" s="4" t="s">
        <v>699</v>
      </c>
      <c r="D500" s="5" t="s">
        <v>700</v>
      </c>
      <c r="E500" s="7" t="s">
        <v>698</v>
      </c>
      <c r="F500" s="54">
        <v>33241.6</v>
      </c>
      <c r="G500" s="63">
        <f t="shared" si="8"/>
        <v>79.80218461169127</v>
      </c>
    </row>
    <row r="501" spans="1:7" ht="16.5" customHeight="1">
      <c r="A501" s="3"/>
      <c r="B501" s="51" t="s">
        <v>701</v>
      </c>
      <c r="C501" s="51"/>
      <c r="D501" s="52" t="s">
        <v>547</v>
      </c>
      <c r="E501" s="53" t="s">
        <v>702</v>
      </c>
      <c r="F501" s="57">
        <f>F502</f>
        <v>0</v>
      </c>
      <c r="G501" s="57">
        <f t="shared" si="8"/>
        <v>0</v>
      </c>
    </row>
    <row r="502" spans="1:7" ht="16.5" customHeight="1">
      <c r="A502" s="3"/>
      <c r="B502" s="3"/>
      <c r="C502" s="4" t="s">
        <v>274</v>
      </c>
      <c r="D502" s="5" t="s">
        <v>275</v>
      </c>
      <c r="E502" s="7" t="s">
        <v>702</v>
      </c>
      <c r="F502" s="54"/>
      <c r="G502" s="63">
        <f t="shared" si="8"/>
        <v>0</v>
      </c>
    </row>
    <row r="503" spans="1:7" ht="16.5" customHeight="1">
      <c r="A503" s="48" t="s">
        <v>229</v>
      </c>
      <c r="B503" s="48"/>
      <c r="C503" s="48"/>
      <c r="D503" s="49" t="s">
        <v>230</v>
      </c>
      <c r="E503" s="50" t="s">
        <v>703</v>
      </c>
      <c r="F503" s="56">
        <f>F504+F506+F510+F514+F519+F525+F528</f>
        <v>1580810.12</v>
      </c>
      <c r="G503" s="56">
        <f t="shared" si="8"/>
        <v>48.22190843203845</v>
      </c>
    </row>
    <row r="504" spans="1:7" ht="16.5" customHeight="1">
      <c r="A504" s="3"/>
      <c r="B504" s="51" t="s">
        <v>704</v>
      </c>
      <c r="C504" s="51"/>
      <c r="D504" s="52" t="s">
        <v>705</v>
      </c>
      <c r="E504" s="53" t="s">
        <v>234</v>
      </c>
      <c r="F504" s="57">
        <f>F505</f>
        <v>15000</v>
      </c>
      <c r="G504" s="57">
        <f t="shared" si="8"/>
        <v>100</v>
      </c>
    </row>
    <row r="505" spans="1:7" ht="39" customHeight="1">
      <c r="A505" s="3"/>
      <c r="B505" s="3"/>
      <c r="C505" s="4" t="s">
        <v>706</v>
      </c>
      <c r="D505" s="5" t="s">
        <v>707</v>
      </c>
      <c r="E505" s="7" t="s">
        <v>234</v>
      </c>
      <c r="F505" s="54">
        <v>15000</v>
      </c>
      <c r="G505" s="63">
        <f t="shared" si="8"/>
        <v>100</v>
      </c>
    </row>
    <row r="506" spans="1:7" ht="16.5" customHeight="1">
      <c r="A506" s="3"/>
      <c r="B506" s="51" t="s">
        <v>708</v>
      </c>
      <c r="C506" s="51"/>
      <c r="D506" s="52" t="s">
        <v>709</v>
      </c>
      <c r="E506" s="53" t="s">
        <v>710</v>
      </c>
      <c r="F506" s="57">
        <f>SUM(F507:F509)</f>
        <v>49388</v>
      </c>
      <c r="G506" s="57">
        <f t="shared" si="8"/>
        <v>35.68703393259726</v>
      </c>
    </row>
    <row r="507" spans="1:7" ht="16.5" customHeight="1">
      <c r="A507" s="3"/>
      <c r="B507" s="3"/>
      <c r="C507" s="4" t="s">
        <v>271</v>
      </c>
      <c r="D507" s="5" t="s">
        <v>272</v>
      </c>
      <c r="E507" s="7" t="s">
        <v>711</v>
      </c>
      <c r="F507" s="54">
        <v>10927.98</v>
      </c>
      <c r="G507" s="63">
        <f t="shared" si="8"/>
        <v>33.071997094694794</v>
      </c>
    </row>
    <row r="508" spans="1:7" ht="16.5" customHeight="1">
      <c r="A508" s="3"/>
      <c r="B508" s="3"/>
      <c r="C508" s="4" t="s">
        <v>274</v>
      </c>
      <c r="D508" s="5" t="s">
        <v>275</v>
      </c>
      <c r="E508" s="7" t="s">
        <v>712</v>
      </c>
      <c r="F508" s="54">
        <v>32400.02</v>
      </c>
      <c r="G508" s="63">
        <f t="shared" si="8"/>
        <v>35.86096138308116</v>
      </c>
    </row>
    <row r="509" spans="1:7" ht="16.5" customHeight="1">
      <c r="A509" s="3"/>
      <c r="B509" s="3"/>
      <c r="C509" s="4" t="s">
        <v>713</v>
      </c>
      <c r="D509" s="5" t="s">
        <v>714</v>
      </c>
      <c r="E509" s="7" t="s">
        <v>234</v>
      </c>
      <c r="F509" s="54">
        <v>6060</v>
      </c>
      <c r="G509" s="63">
        <f t="shared" si="8"/>
        <v>40.4</v>
      </c>
    </row>
    <row r="510" spans="1:7" ht="16.5" customHeight="1">
      <c r="A510" s="3"/>
      <c r="B510" s="51" t="s">
        <v>715</v>
      </c>
      <c r="C510" s="51"/>
      <c r="D510" s="52" t="s">
        <v>716</v>
      </c>
      <c r="E510" s="53" t="s">
        <v>717</v>
      </c>
      <c r="F510" s="57">
        <f>SUM(F511:F513)</f>
        <v>33714.81</v>
      </c>
      <c r="G510" s="57">
        <f t="shared" si="8"/>
        <v>29.763155803914298</v>
      </c>
    </row>
    <row r="511" spans="1:7" ht="16.5" customHeight="1">
      <c r="A511" s="3"/>
      <c r="B511" s="3"/>
      <c r="C511" s="4" t="s">
        <v>271</v>
      </c>
      <c r="D511" s="5" t="s">
        <v>272</v>
      </c>
      <c r="E511" s="7" t="s">
        <v>718</v>
      </c>
      <c r="F511" s="54">
        <v>3448.16</v>
      </c>
      <c r="G511" s="63">
        <f t="shared" si="8"/>
        <v>23.78041379310345</v>
      </c>
    </row>
    <row r="512" spans="1:7" ht="16.5" customHeight="1">
      <c r="A512" s="3"/>
      <c r="B512" s="3"/>
      <c r="C512" s="4" t="s">
        <v>366</v>
      </c>
      <c r="D512" s="5" t="s">
        <v>367</v>
      </c>
      <c r="E512" s="7" t="s">
        <v>719</v>
      </c>
      <c r="F512" s="54">
        <v>998.08</v>
      </c>
      <c r="G512" s="63">
        <f t="shared" si="8"/>
        <v>18.14690909090909</v>
      </c>
    </row>
    <row r="513" spans="1:7" ht="16.5" customHeight="1">
      <c r="A513" s="3"/>
      <c r="B513" s="3"/>
      <c r="C513" s="4" t="s">
        <v>274</v>
      </c>
      <c r="D513" s="5" t="s">
        <v>275</v>
      </c>
      <c r="E513" s="7" t="s">
        <v>720</v>
      </c>
      <c r="F513" s="54">
        <v>29268.57</v>
      </c>
      <c r="G513" s="63">
        <f t="shared" si="8"/>
        <v>31.37812108022342</v>
      </c>
    </row>
    <row r="514" spans="1:7" ht="16.5" customHeight="1">
      <c r="A514" s="3"/>
      <c r="B514" s="51" t="s">
        <v>721</v>
      </c>
      <c r="C514" s="51"/>
      <c r="D514" s="52" t="s">
        <v>722</v>
      </c>
      <c r="E514" s="53" t="s">
        <v>723</v>
      </c>
      <c r="F514" s="57">
        <f>SUM(F515:F518)</f>
        <v>105696.18</v>
      </c>
      <c r="G514" s="57">
        <f t="shared" si="8"/>
        <v>89.36854654603873</v>
      </c>
    </row>
    <row r="515" spans="1:7" ht="16.5" customHeight="1">
      <c r="A515" s="3"/>
      <c r="B515" s="3"/>
      <c r="C515" s="4" t="s">
        <v>271</v>
      </c>
      <c r="D515" s="5" t="s">
        <v>272</v>
      </c>
      <c r="E515" s="7" t="s">
        <v>102</v>
      </c>
      <c r="F515" s="54">
        <v>4014.71</v>
      </c>
      <c r="G515" s="63">
        <f t="shared" si="8"/>
        <v>40.1471</v>
      </c>
    </row>
    <row r="516" spans="1:7" ht="16.5" customHeight="1">
      <c r="A516" s="3"/>
      <c r="B516" s="3"/>
      <c r="C516" s="4" t="s">
        <v>274</v>
      </c>
      <c r="D516" s="5" t="s">
        <v>275</v>
      </c>
      <c r="E516" s="7" t="s">
        <v>724</v>
      </c>
      <c r="F516" s="54">
        <v>7425.07</v>
      </c>
      <c r="G516" s="63">
        <f t="shared" si="8"/>
        <v>53.03621428571429</v>
      </c>
    </row>
    <row r="517" spans="1:7" ht="16.5" customHeight="1">
      <c r="A517" s="3"/>
      <c r="B517" s="3"/>
      <c r="C517" s="4" t="s">
        <v>250</v>
      </c>
      <c r="D517" s="5" t="s">
        <v>251</v>
      </c>
      <c r="E517" s="7" t="s">
        <v>725</v>
      </c>
      <c r="F517" s="54">
        <v>6870</v>
      </c>
      <c r="G517" s="63">
        <f t="shared" si="8"/>
        <v>100</v>
      </c>
    </row>
    <row r="518" spans="1:7" ht="51.75" customHeight="1">
      <c r="A518" s="3"/>
      <c r="B518" s="3"/>
      <c r="C518" s="4" t="s">
        <v>726</v>
      </c>
      <c r="D518" s="5" t="s">
        <v>727</v>
      </c>
      <c r="E518" s="7" t="s">
        <v>728</v>
      </c>
      <c r="F518" s="54">
        <v>87386.4</v>
      </c>
      <c r="G518" s="63">
        <f t="shared" si="8"/>
        <v>99.98443935926774</v>
      </c>
    </row>
    <row r="519" spans="1:7" ht="16.5" customHeight="1">
      <c r="A519" s="3"/>
      <c r="B519" s="51" t="s">
        <v>729</v>
      </c>
      <c r="C519" s="51"/>
      <c r="D519" s="52" t="s">
        <v>730</v>
      </c>
      <c r="E519" s="53" t="s">
        <v>731</v>
      </c>
      <c r="F519" s="57">
        <f>SUM(F520:F524)</f>
        <v>153785.09000000003</v>
      </c>
      <c r="G519" s="57">
        <f t="shared" si="8"/>
        <v>32.69240858843538</v>
      </c>
    </row>
    <row r="520" spans="1:7" ht="16.5" customHeight="1">
      <c r="A520" s="3"/>
      <c r="B520" s="3"/>
      <c r="C520" s="4" t="s">
        <v>271</v>
      </c>
      <c r="D520" s="5" t="s">
        <v>272</v>
      </c>
      <c r="E520" s="7" t="s">
        <v>732</v>
      </c>
      <c r="F520" s="54"/>
      <c r="G520" s="63">
        <f t="shared" si="8"/>
        <v>0</v>
      </c>
    </row>
    <row r="521" spans="1:7" ht="16.5" customHeight="1">
      <c r="A521" s="3"/>
      <c r="B521" s="3"/>
      <c r="C521" s="4" t="s">
        <v>366</v>
      </c>
      <c r="D521" s="5" t="s">
        <v>367</v>
      </c>
      <c r="E521" s="7" t="s">
        <v>733</v>
      </c>
      <c r="F521" s="54">
        <v>105984.99</v>
      </c>
      <c r="G521" s="63">
        <f t="shared" si="8"/>
        <v>44.08693427620632</v>
      </c>
    </row>
    <row r="522" spans="1:7" ht="16.5" customHeight="1">
      <c r="A522" s="3"/>
      <c r="B522" s="3"/>
      <c r="C522" s="4" t="s">
        <v>292</v>
      </c>
      <c r="D522" s="5" t="s">
        <v>293</v>
      </c>
      <c r="E522" s="7" t="s">
        <v>734</v>
      </c>
      <c r="F522" s="54">
        <v>42257.72</v>
      </c>
      <c r="G522" s="63">
        <f t="shared" si="8"/>
        <v>42.25772</v>
      </c>
    </row>
    <row r="523" spans="1:7" ht="16.5" customHeight="1">
      <c r="A523" s="3"/>
      <c r="B523" s="3"/>
      <c r="C523" s="4" t="s">
        <v>274</v>
      </c>
      <c r="D523" s="5" t="s">
        <v>275</v>
      </c>
      <c r="E523" s="7" t="s">
        <v>735</v>
      </c>
      <c r="F523" s="54"/>
      <c r="G523" s="63">
        <f aca="true" t="shared" si="9" ref="G523:G563">F523*100/E523</f>
        <v>0</v>
      </c>
    </row>
    <row r="524" spans="1:7" ht="16.5" customHeight="1">
      <c r="A524" s="3"/>
      <c r="B524" s="3"/>
      <c r="C524" s="4" t="s">
        <v>255</v>
      </c>
      <c r="D524" s="5" t="s">
        <v>256</v>
      </c>
      <c r="E524" s="7" t="s">
        <v>734</v>
      </c>
      <c r="F524" s="54">
        <v>5542.38</v>
      </c>
      <c r="G524" s="63">
        <f t="shared" si="9"/>
        <v>5.54238</v>
      </c>
    </row>
    <row r="525" spans="1:7" ht="16.5" customHeight="1">
      <c r="A525" s="3"/>
      <c r="B525" s="51" t="s">
        <v>736</v>
      </c>
      <c r="C525" s="51"/>
      <c r="D525" s="52" t="s">
        <v>737</v>
      </c>
      <c r="E525" s="53" t="s">
        <v>738</v>
      </c>
      <c r="F525" s="57">
        <f>SUM(F526:F527)</f>
        <v>1158607.84</v>
      </c>
      <c r="G525" s="57">
        <f t="shared" si="9"/>
        <v>50.94013233968652</v>
      </c>
    </row>
    <row r="526" spans="1:7" ht="27" customHeight="1">
      <c r="A526" s="3"/>
      <c r="B526" s="3"/>
      <c r="C526" s="4" t="s">
        <v>739</v>
      </c>
      <c r="D526" s="5" t="s">
        <v>740</v>
      </c>
      <c r="E526" s="7" t="s">
        <v>741</v>
      </c>
      <c r="F526" s="54">
        <v>955000</v>
      </c>
      <c r="G526" s="63">
        <f t="shared" si="9"/>
        <v>52.271483305966065</v>
      </c>
    </row>
    <row r="527" spans="1:7" ht="42.75" customHeight="1">
      <c r="A527" s="3"/>
      <c r="B527" s="3"/>
      <c r="C527" s="4" t="s">
        <v>742</v>
      </c>
      <c r="D527" s="5" t="s">
        <v>743</v>
      </c>
      <c r="E527" s="7" t="s">
        <v>744</v>
      </c>
      <c r="F527" s="54">
        <v>203607.84</v>
      </c>
      <c r="G527" s="63">
        <f t="shared" si="9"/>
        <v>45.504042909822324</v>
      </c>
    </row>
    <row r="528" spans="1:7" ht="16.5" customHeight="1">
      <c r="A528" s="3"/>
      <c r="B528" s="51" t="s">
        <v>239</v>
      </c>
      <c r="C528" s="51"/>
      <c r="D528" s="52" t="s">
        <v>6</v>
      </c>
      <c r="E528" s="53" t="s">
        <v>745</v>
      </c>
      <c r="F528" s="57">
        <f>SUM(F529:F536)</f>
        <v>64618.2</v>
      </c>
      <c r="G528" s="57">
        <f t="shared" si="9"/>
        <v>43.540327471194665</v>
      </c>
    </row>
    <row r="529" spans="1:7" ht="16.5" customHeight="1">
      <c r="A529" s="3"/>
      <c r="B529" s="3"/>
      <c r="C529" s="4" t="s">
        <v>265</v>
      </c>
      <c r="D529" s="5" t="s">
        <v>266</v>
      </c>
      <c r="E529" s="7" t="s">
        <v>223</v>
      </c>
      <c r="F529" s="54"/>
      <c r="G529" s="63">
        <f t="shared" si="9"/>
        <v>0</v>
      </c>
    </row>
    <row r="530" spans="1:7" ht="16.5" customHeight="1">
      <c r="A530" s="3"/>
      <c r="B530" s="3"/>
      <c r="C530" s="4" t="s">
        <v>268</v>
      </c>
      <c r="D530" s="5" t="s">
        <v>269</v>
      </c>
      <c r="E530" s="7" t="s">
        <v>746</v>
      </c>
      <c r="F530" s="54"/>
      <c r="G530" s="63">
        <f t="shared" si="9"/>
        <v>0</v>
      </c>
    </row>
    <row r="531" spans="1:7" ht="16.5" customHeight="1">
      <c r="A531" s="3"/>
      <c r="B531" s="3"/>
      <c r="C531" s="4" t="s">
        <v>330</v>
      </c>
      <c r="D531" s="5" t="s">
        <v>331</v>
      </c>
      <c r="E531" s="7" t="s">
        <v>747</v>
      </c>
      <c r="F531" s="54"/>
      <c r="G531" s="63">
        <f t="shared" si="9"/>
        <v>0</v>
      </c>
    </row>
    <row r="532" spans="1:7" ht="16.5" customHeight="1">
      <c r="A532" s="3"/>
      <c r="B532" s="3"/>
      <c r="C532" s="4" t="s">
        <v>271</v>
      </c>
      <c r="D532" s="5" t="s">
        <v>272</v>
      </c>
      <c r="E532" s="7" t="s">
        <v>433</v>
      </c>
      <c r="F532" s="54">
        <v>5706.53</v>
      </c>
      <c r="G532" s="63">
        <f t="shared" si="9"/>
        <v>49.622</v>
      </c>
    </row>
    <row r="533" spans="1:7" ht="16.5" customHeight="1">
      <c r="A533" s="3"/>
      <c r="B533" s="3"/>
      <c r="C533" s="4" t="s">
        <v>366</v>
      </c>
      <c r="D533" s="5" t="s">
        <v>367</v>
      </c>
      <c r="E533" s="7" t="s">
        <v>748</v>
      </c>
      <c r="F533" s="54">
        <v>33018.57</v>
      </c>
      <c r="G533" s="63">
        <f t="shared" si="9"/>
        <v>45.808226970033296</v>
      </c>
    </row>
    <row r="534" spans="1:7" ht="16.5" customHeight="1">
      <c r="A534" s="3"/>
      <c r="B534" s="3"/>
      <c r="C534" s="4" t="s">
        <v>292</v>
      </c>
      <c r="D534" s="5" t="s">
        <v>293</v>
      </c>
      <c r="E534" s="7" t="s">
        <v>749</v>
      </c>
      <c r="F534" s="54">
        <v>4464.76</v>
      </c>
      <c r="G534" s="63">
        <f t="shared" si="9"/>
        <v>33.072296296296294</v>
      </c>
    </row>
    <row r="535" spans="1:7" ht="16.5" customHeight="1">
      <c r="A535" s="3"/>
      <c r="B535" s="3"/>
      <c r="C535" s="4" t="s">
        <v>274</v>
      </c>
      <c r="D535" s="5" t="s">
        <v>275</v>
      </c>
      <c r="E535" s="7" t="s">
        <v>750</v>
      </c>
      <c r="F535" s="54">
        <v>9356.36</v>
      </c>
      <c r="G535" s="63">
        <f t="shared" si="9"/>
        <v>30.456901041666665</v>
      </c>
    </row>
    <row r="536" spans="1:7" ht="16.5" customHeight="1">
      <c r="A536" s="3"/>
      <c r="B536" s="3"/>
      <c r="C536" s="4" t="s">
        <v>250</v>
      </c>
      <c r="D536" s="5" t="s">
        <v>251</v>
      </c>
      <c r="E536" s="7" t="s">
        <v>751</v>
      </c>
      <c r="F536" s="54">
        <v>12071.98</v>
      </c>
      <c r="G536" s="63">
        <f t="shared" si="9"/>
        <v>65.25394594594594</v>
      </c>
    </row>
    <row r="537" spans="1:7" ht="16.5" customHeight="1">
      <c r="A537" s="48" t="s">
        <v>752</v>
      </c>
      <c r="B537" s="48"/>
      <c r="C537" s="48"/>
      <c r="D537" s="49" t="s">
        <v>753</v>
      </c>
      <c r="E537" s="50" t="s">
        <v>754</v>
      </c>
      <c r="F537" s="56">
        <f>F538+F545+F548+F550</f>
        <v>540741.38</v>
      </c>
      <c r="G537" s="56">
        <f t="shared" si="9"/>
        <v>45.567697022863</v>
      </c>
    </row>
    <row r="538" spans="1:7" ht="16.5" customHeight="1">
      <c r="A538" s="3"/>
      <c r="B538" s="51" t="s">
        <v>755</v>
      </c>
      <c r="C538" s="51"/>
      <c r="D538" s="52" t="s">
        <v>756</v>
      </c>
      <c r="E538" s="53" t="s">
        <v>757</v>
      </c>
      <c r="F538" s="57">
        <f>SUM(F539:F544)</f>
        <v>9651.3</v>
      </c>
      <c r="G538" s="57">
        <f t="shared" si="9"/>
        <v>24.419451964678792</v>
      </c>
    </row>
    <row r="539" spans="1:7" ht="16.5" customHeight="1">
      <c r="A539" s="3"/>
      <c r="B539" s="3"/>
      <c r="C539" s="4" t="s">
        <v>265</v>
      </c>
      <c r="D539" s="5" t="s">
        <v>266</v>
      </c>
      <c r="E539" s="7" t="s">
        <v>758</v>
      </c>
      <c r="F539" s="54"/>
      <c r="G539" s="63">
        <f t="shared" si="9"/>
        <v>0</v>
      </c>
    </row>
    <row r="540" spans="1:7" ht="16.5" customHeight="1">
      <c r="A540" s="3"/>
      <c r="B540" s="3"/>
      <c r="C540" s="4" t="s">
        <v>268</v>
      </c>
      <c r="D540" s="5" t="s">
        <v>269</v>
      </c>
      <c r="E540" s="7" t="s">
        <v>759</v>
      </c>
      <c r="F540" s="54"/>
      <c r="G540" s="63">
        <f t="shared" si="9"/>
        <v>0</v>
      </c>
    </row>
    <row r="541" spans="1:7" ht="16.5" customHeight="1">
      <c r="A541" s="3"/>
      <c r="B541" s="3"/>
      <c r="C541" s="4" t="s">
        <v>330</v>
      </c>
      <c r="D541" s="5" t="s">
        <v>331</v>
      </c>
      <c r="E541" s="7" t="s">
        <v>724</v>
      </c>
      <c r="F541" s="54">
        <v>6600</v>
      </c>
      <c r="G541" s="63">
        <f t="shared" si="9"/>
        <v>47.142857142857146</v>
      </c>
    </row>
    <row r="542" spans="1:7" ht="16.5" customHeight="1">
      <c r="A542" s="3"/>
      <c r="B542" s="3"/>
      <c r="C542" s="4" t="s">
        <v>271</v>
      </c>
      <c r="D542" s="5" t="s">
        <v>272</v>
      </c>
      <c r="E542" s="7" t="s">
        <v>760</v>
      </c>
      <c r="F542" s="54">
        <v>54.5</v>
      </c>
      <c r="G542" s="63">
        <f t="shared" si="9"/>
        <v>0.3519989666085384</v>
      </c>
    </row>
    <row r="543" spans="1:7" ht="16.5" customHeight="1">
      <c r="A543" s="3"/>
      <c r="B543" s="3"/>
      <c r="C543" s="4" t="s">
        <v>366</v>
      </c>
      <c r="D543" s="5" t="s">
        <v>367</v>
      </c>
      <c r="E543" s="7" t="s">
        <v>69</v>
      </c>
      <c r="F543" s="54">
        <v>2686.92</v>
      </c>
      <c r="G543" s="63">
        <f t="shared" si="9"/>
        <v>53.7384</v>
      </c>
    </row>
    <row r="544" spans="1:7" ht="16.5" customHeight="1">
      <c r="A544" s="3"/>
      <c r="B544" s="3"/>
      <c r="C544" s="4" t="s">
        <v>274</v>
      </c>
      <c r="D544" s="5" t="s">
        <v>275</v>
      </c>
      <c r="E544" s="7" t="s">
        <v>617</v>
      </c>
      <c r="F544" s="54">
        <v>309.88</v>
      </c>
      <c r="G544" s="63">
        <f t="shared" si="9"/>
        <v>13.47304347826087</v>
      </c>
    </row>
    <row r="545" spans="1:7" ht="16.5" customHeight="1">
      <c r="A545" s="3"/>
      <c r="B545" s="51" t="s">
        <v>761</v>
      </c>
      <c r="C545" s="51"/>
      <c r="D545" s="52" t="s">
        <v>762</v>
      </c>
      <c r="E545" s="53" t="s">
        <v>763</v>
      </c>
      <c r="F545" s="57">
        <f>SUM(F546:F547)</f>
        <v>449545.7</v>
      </c>
      <c r="G545" s="57">
        <f t="shared" si="9"/>
        <v>46.948275465936455</v>
      </c>
    </row>
    <row r="546" spans="1:7" ht="16.5" customHeight="1">
      <c r="A546" s="3"/>
      <c r="B546" s="3"/>
      <c r="C546" s="4" t="s">
        <v>764</v>
      </c>
      <c r="D546" s="5" t="s">
        <v>765</v>
      </c>
      <c r="E546" s="7" t="s">
        <v>766</v>
      </c>
      <c r="F546" s="54">
        <v>416225</v>
      </c>
      <c r="G546" s="63">
        <f t="shared" si="9"/>
        <v>49.99495516099042</v>
      </c>
    </row>
    <row r="547" spans="1:7" ht="44.25" customHeight="1">
      <c r="A547" s="3"/>
      <c r="B547" s="3"/>
      <c r="C547" s="4" t="s">
        <v>767</v>
      </c>
      <c r="D547" s="5" t="s">
        <v>768</v>
      </c>
      <c r="E547" s="7" t="s">
        <v>769</v>
      </c>
      <c r="F547" s="54">
        <v>33320.7</v>
      </c>
      <c r="G547" s="63">
        <f t="shared" si="9"/>
        <v>26.656559999999995</v>
      </c>
    </row>
    <row r="548" spans="1:7" ht="16.5" customHeight="1">
      <c r="A548" s="3"/>
      <c r="B548" s="51" t="s">
        <v>770</v>
      </c>
      <c r="C548" s="51"/>
      <c r="D548" s="52" t="s">
        <v>771</v>
      </c>
      <c r="E548" s="53" t="s">
        <v>772</v>
      </c>
      <c r="F548" s="57">
        <f>F549</f>
        <v>80910</v>
      </c>
      <c r="G548" s="57">
        <f t="shared" si="9"/>
        <v>50</v>
      </c>
    </row>
    <row r="549" spans="1:7" ht="26.25" customHeight="1">
      <c r="A549" s="3"/>
      <c r="B549" s="3"/>
      <c r="C549" s="4" t="s">
        <v>764</v>
      </c>
      <c r="D549" s="5" t="s">
        <v>765</v>
      </c>
      <c r="E549" s="7" t="s">
        <v>772</v>
      </c>
      <c r="F549" s="54">
        <v>80910</v>
      </c>
      <c r="G549" s="63">
        <f t="shared" si="9"/>
        <v>50</v>
      </c>
    </row>
    <row r="550" spans="1:7" ht="16.5" customHeight="1">
      <c r="A550" s="3"/>
      <c r="B550" s="51" t="s">
        <v>773</v>
      </c>
      <c r="C550" s="51"/>
      <c r="D550" s="52" t="s">
        <v>6</v>
      </c>
      <c r="E550" s="53" t="s">
        <v>774</v>
      </c>
      <c r="F550" s="57">
        <f>SUM(F551:F552)</f>
        <v>634.38</v>
      </c>
      <c r="G550" s="57">
        <f t="shared" si="9"/>
        <v>2.2819424460431654</v>
      </c>
    </row>
    <row r="551" spans="1:7" ht="16.5" customHeight="1">
      <c r="A551" s="3"/>
      <c r="B551" s="3"/>
      <c r="C551" s="4" t="s">
        <v>271</v>
      </c>
      <c r="D551" s="5" t="s">
        <v>272</v>
      </c>
      <c r="E551" s="7" t="s">
        <v>391</v>
      </c>
      <c r="F551" s="54">
        <v>299.46</v>
      </c>
      <c r="G551" s="63">
        <f t="shared" si="9"/>
        <v>6.964186046511627</v>
      </c>
    </row>
    <row r="552" spans="1:7" ht="16.5" customHeight="1">
      <c r="A552" s="3"/>
      <c r="B552" s="3"/>
      <c r="C552" s="4" t="s">
        <v>274</v>
      </c>
      <c r="D552" s="5" t="s">
        <v>275</v>
      </c>
      <c r="E552" s="7" t="s">
        <v>400</v>
      </c>
      <c r="F552" s="54">
        <v>334.92</v>
      </c>
      <c r="G552" s="63">
        <f t="shared" si="9"/>
        <v>1.4251914893617021</v>
      </c>
    </row>
    <row r="553" spans="1:7" ht="16.5" customHeight="1">
      <c r="A553" s="48" t="s">
        <v>241</v>
      </c>
      <c r="B553" s="48"/>
      <c r="C553" s="48"/>
      <c r="D553" s="49" t="s">
        <v>242</v>
      </c>
      <c r="E553" s="50" t="s">
        <v>775</v>
      </c>
      <c r="F553" s="56">
        <f>F554</f>
        <v>142293.7</v>
      </c>
      <c r="G553" s="56">
        <f t="shared" si="9"/>
        <v>34.381670351443105</v>
      </c>
    </row>
    <row r="554" spans="1:7" ht="16.5" customHeight="1">
      <c r="A554" s="3"/>
      <c r="B554" s="51" t="s">
        <v>243</v>
      </c>
      <c r="C554" s="51"/>
      <c r="D554" s="52" t="s">
        <v>6</v>
      </c>
      <c r="E554" s="53" t="s">
        <v>775</v>
      </c>
      <c r="F554" s="57">
        <f>SUM(F555:F561)</f>
        <v>142293.7</v>
      </c>
      <c r="G554" s="57">
        <f t="shared" si="9"/>
        <v>34.381670351443105</v>
      </c>
    </row>
    <row r="555" spans="1:7" ht="29.25" customHeight="1">
      <c r="A555" s="3"/>
      <c r="B555" s="3"/>
      <c r="C555" s="4" t="s">
        <v>683</v>
      </c>
      <c r="D555" s="5" t="s">
        <v>684</v>
      </c>
      <c r="E555" s="7" t="s">
        <v>776</v>
      </c>
      <c r="F555" s="54">
        <v>26000</v>
      </c>
      <c r="G555" s="63">
        <f t="shared" si="9"/>
        <v>72.22222222222223</v>
      </c>
    </row>
    <row r="556" spans="1:7" ht="16.5" customHeight="1">
      <c r="A556" s="3"/>
      <c r="B556" s="3"/>
      <c r="C556" s="4" t="s">
        <v>777</v>
      </c>
      <c r="D556" s="5" t="s">
        <v>778</v>
      </c>
      <c r="E556" s="7" t="s">
        <v>779</v>
      </c>
      <c r="F556" s="54">
        <v>2800</v>
      </c>
      <c r="G556" s="63">
        <f t="shared" si="9"/>
        <v>100</v>
      </c>
    </row>
    <row r="557" spans="1:7" ht="16.5" customHeight="1">
      <c r="A557" s="3"/>
      <c r="B557" s="3"/>
      <c r="C557" s="4" t="s">
        <v>780</v>
      </c>
      <c r="D557" s="5" t="s">
        <v>781</v>
      </c>
      <c r="E557" s="7" t="s">
        <v>319</v>
      </c>
      <c r="F557" s="54">
        <v>6000</v>
      </c>
      <c r="G557" s="63">
        <f t="shared" si="9"/>
        <v>50</v>
      </c>
    </row>
    <row r="558" spans="1:7" ht="16.5" customHeight="1">
      <c r="A558" s="3"/>
      <c r="B558" s="3"/>
      <c r="C558" s="4" t="s">
        <v>271</v>
      </c>
      <c r="D558" s="5" t="s">
        <v>272</v>
      </c>
      <c r="E558" s="7" t="s">
        <v>782</v>
      </c>
      <c r="F558" s="54">
        <v>4707.11</v>
      </c>
      <c r="G558" s="63">
        <f t="shared" si="9"/>
        <v>29.318654624727497</v>
      </c>
    </row>
    <row r="559" spans="1:7" ht="16.5" customHeight="1">
      <c r="A559" s="3"/>
      <c r="B559" s="3"/>
      <c r="C559" s="4" t="s">
        <v>366</v>
      </c>
      <c r="D559" s="5" t="s">
        <v>367</v>
      </c>
      <c r="E559" s="7" t="s">
        <v>783</v>
      </c>
      <c r="F559" s="54"/>
      <c r="G559" s="63">
        <f t="shared" si="9"/>
        <v>0</v>
      </c>
    </row>
    <row r="560" spans="1:7" ht="16.5" customHeight="1">
      <c r="A560" s="3"/>
      <c r="B560" s="3"/>
      <c r="C560" s="4" t="s">
        <v>274</v>
      </c>
      <c r="D560" s="5" t="s">
        <v>275</v>
      </c>
      <c r="E560" s="7" t="s">
        <v>784</v>
      </c>
      <c r="F560" s="54">
        <v>13040.46</v>
      </c>
      <c r="G560" s="63">
        <f t="shared" si="9"/>
        <v>40.12449230769231</v>
      </c>
    </row>
    <row r="561" spans="1:7" ht="16.5" customHeight="1">
      <c r="A561" s="3"/>
      <c r="B561" s="3"/>
      <c r="C561" s="4" t="s">
        <v>255</v>
      </c>
      <c r="D561" s="5" t="s">
        <v>256</v>
      </c>
      <c r="E561" s="7" t="s">
        <v>785</v>
      </c>
      <c r="F561" s="54">
        <v>89746.13</v>
      </c>
      <c r="G561" s="63">
        <f t="shared" si="9"/>
        <v>29.005568662939144</v>
      </c>
    </row>
    <row r="562" spans="1:7" ht="5.25" customHeight="1">
      <c r="A562" s="92"/>
      <c r="B562" s="92"/>
      <c r="C562" s="92"/>
      <c r="D562" s="90"/>
      <c r="E562" s="90"/>
      <c r="F562" s="54"/>
      <c r="G562" s="65"/>
    </row>
    <row r="563" spans="1:7" ht="16.5" customHeight="1">
      <c r="A563" s="93" t="s">
        <v>244</v>
      </c>
      <c r="B563" s="93"/>
      <c r="C563" s="93"/>
      <c r="D563" s="93"/>
      <c r="E563" s="9" t="s">
        <v>786</v>
      </c>
      <c r="F563" s="59">
        <f>F138+F167+F184+F240+F253+F270+F274+F277+F393+F416+F483+F488+F503+F537+F553+F194+F171+F152</f>
        <v>11418344.010000002</v>
      </c>
      <c r="G563" s="65">
        <f t="shared" si="9"/>
        <v>44.676768942650774</v>
      </c>
    </row>
  </sheetData>
  <sheetProtection/>
  <mergeCells count="11">
    <mergeCell ref="A133:E133"/>
    <mergeCell ref="A134:E134"/>
    <mergeCell ref="A136:B136"/>
    <mergeCell ref="A562:C562"/>
    <mergeCell ref="D562:E562"/>
    <mergeCell ref="A563:D563"/>
    <mergeCell ref="A1:G1"/>
    <mergeCell ref="A3:E3"/>
    <mergeCell ref="A135:E135"/>
    <mergeCell ref="C136:E136"/>
    <mergeCell ref="A132:D132"/>
  </mergeCells>
  <printOptions/>
  <pageMargins left="0.7" right="0.62" top="0.39" bottom="0.57" header="0.27" footer="0.19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57">
      <selection activeCell="D63" sqref="D63"/>
    </sheetView>
  </sheetViews>
  <sheetFormatPr defaultColWidth="9.33203125" defaultRowHeight="12.75"/>
  <cols>
    <col min="1" max="1" width="6.5" style="0" customWidth="1"/>
    <col min="2" max="2" width="6" style="0" customWidth="1"/>
    <col min="3" max="3" width="5.33203125" style="0" customWidth="1"/>
    <col min="4" max="4" width="82" style="0" customWidth="1"/>
    <col min="5" max="5" width="12.33203125" style="0" customWidth="1"/>
    <col min="6" max="6" width="10.83203125" style="0" customWidth="1"/>
    <col min="7" max="7" width="8.16015625" style="0" customWidth="1"/>
    <col min="8" max="8" width="12" style="0" customWidth="1"/>
    <col min="9" max="9" width="10.5" style="0" customWidth="1"/>
    <col min="10" max="10" width="8.83203125" style="0" customWidth="1"/>
  </cols>
  <sheetData>
    <row r="1" spans="1:10" ht="21.75" customHeight="1">
      <c r="A1" s="102" t="s">
        <v>800</v>
      </c>
      <c r="B1" s="102"/>
      <c r="C1" s="102"/>
      <c r="D1" s="102"/>
      <c r="E1" s="102"/>
      <c r="F1" s="102"/>
      <c r="G1" s="102"/>
      <c r="H1" s="102"/>
      <c r="I1" s="102"/>
      <c r="J1" s="102"/>
    </row>
    <row r="3" spans="1:10" ht="36">
      <c r="A3" s="41" t="s">
        <v>0</v>
      </c>
      <c r="B3" s="41" t="s">
        <v>790</v>
      </c>
      <c r="C3" s="41" t="s">
        <v>791</v>
      </c>
      <c r="D3" s="42" t="s">
        <v>1</v>
      </c>
      <c r="E3" s="44" t="s">
        <v>792</v>
      </c>
      <c r="F3" s="44" t="s">
        <v>799</v>
      </c>
      <c r="G3" s="45" t="s">
        <v>796</v>
      </c>
      <c r="H3" s="43" t="s">
        <v>793</v>
      </c>
      <c r="I3" s="44" t="s">
        <v>799</v>
      </c>
      <c r="J3" s="44" t="s">
        <v>796</v>
      </c>
    </row>
    <row r="4" spans="1:10" ht="20.25" customHeight="1">
      <c r="A4" s="66" t="s">
        <v>2</v>
      </c>
      <c r="B4" s="66"/>
      <c r="C4" s="66"/>
      <c r="D4" s="67" t="s">
        <v>3</v>
      </c>
      <c r="E4" s="68">
        <f>E5</f>
        <v>284187.35</v>
      </c>
      <c r="F4" s="68">
        <f>F5</f>
        <v>284187.35</v>
      </c>
      <c r="G4" s="69">
        <f>F4*100/E4</f>
        <v>100</v>
      </c>
      <c r="H4" s="70">
        <f>H5</f>
        <v>284187.35</v>
      </c>
      <c r="I4" s="70">
        <f>I5</f>
        <v>284187.35</v>
      </c>
      <c r="J4" s="68">
        <f>I4*100/H4</f>
        <v>100</v>
      </c>
    </row>
    <row r="5" spans="1:10" ht="20.25" customHeight="1">
      <c r="A5" s="13"/>
      <c r="B5" s="76" t="s">
        <v>5</v>
      </c>
      <c r="C5" s="76"/>
      <c r="D5" s="88" t="s">
        <v>6</v>
      </c>
      <c r="E5" s="82">
        <f>E6</f>
        <v>284187.35</v>
      </c>
      <c r="F5" s="82">
        <f>F6</f>
        <v>284187.35</v>
      </c>
      <c r="G5" s="79">
        <f>F5*100/E5</f>
        <v>100</v>
      </c>
      <c r="H5" s="89">
        <f>SUM(H7:H12)</f>
        <v>284187.35</v>
      </c>
      <c r="I5" s="82">
        <f>SUM(I7:I12)</f>
        <v>284187.35</v>
      </c>
      <c r="J5" s="82">
        <f aca="true" t="shared" si="0" ref="J5:J67">I5*100/H5</f>
        <v>100</v>
      </c>
    </row>
    <row r="6" spans="1:10" ht="22.5">
      <c r="A6" s="13"/>
      <c r="B6" s="13"/>
      <c r="C6" s="13" t="s">
        <v>10</v>
      </c>
      <c r="D6" s="14" t="s">
        <v>11</v>
      </c>
      <c r="E6" s="20">
        <v>284187.35</v>
      </c>
      <c r="F6" s="20">
        <v>284187.35</v>
      </c>
      <c r="G6" s="39">
        <f>F6*100/E6</f>
        <v>100</v>
      </c>
      <c r="H6" s="19"/>
      <c r="I6" s="33"/>
      <c r="J6" s="20"/>
    </row>
    <row r="7" spans="1:10" ht="12.75">
      <c r="A7" s="13"/>
      <c r="B7" s="13"/>
      <c r="C7" s="13" t="s">
        <v>262</v>
      </c>
      <c r="D7" s="14" t="s">
        <v>263</v>
      </c>
      <c r="E7" s="34"/>
      <c r="F7" s="33"/>
      <c r="G7" s="39"/>
      <c r="H7" s="40">
        <v>3701</v>
      </c>
      <c r="I7" s="20">
        <v>3701</v>
      </c>
      <c r="J7" s="20">
        <f t="shared" si="0"/>
        <v>100</v>
      </c>
    </row>
    <row r="8" spans="1:10" ht="12.75">
      <c r="A8" s="13"/>
      <c r="B8" s="13"/>
      <c r="C8" s="13" t="s">
        <v>265</v>
      </c>
      <c r="D8" s="14" t="s">
        <v>266</v>
      </c>
      <c r="E8" s="34"/>
      <c r="F8" s="33"/>
      <c r="G8" s="39"/>
      <c r="H8" s="40">
        <v>632.63</v>
      </c>
      <c r="I8" s="20">
        <v>632.63</v>
      </c>
      <c r="J8" s="20">
        <f t="shared" si="0"/>
        <v>100</v>
      </c>
    </row>
    <row r="9" spans="1:10" ht="12.75">
      <c r="A9" s="13"/>
      <c r="B9" s="13"/>
      <c r="C9" s="13" t="s">
        <v>268</v>
      </c>
      <c r="D9" s="14" t="s">
        <v>269</v>
      </c>
      <c r="E9" s="34"/>
      <c r="F9" s="34"/>
      <c r="G9" s="39"/>
      <c r="H9" s="40">
        <v>90.67</v>
      </c>
      <c r="I9" s="20">
        <v>90.67</v>
      </c>
      <c r="J9" s="20">
        <f t="shared" si="0"/>
        <v>100</v>
      </c>
    </row>
    <row r="10" spans="1:10" ht="12.75">
      <c r="A10" s="13"/>
      <c r="B10" s="13"/>
      <c r="C10" s="13" t="s">
        <v>271</v>
      </c>
      <c r="D10" s="14" t="s">
        <v>272</v>
      </c>
      <c r="E10" s="34"/>
      <c r="F10" s="34"/>
      <c r="G10" s="39"/>
      <c r="H10" s="40">
        <v>51</v>
      </c>
      <c r="I10" s="20">
        <v>51</v>
      </c>
      <c r="J10" s="20">
        <f t="shared" si="0"/>
        <v>100</v>
      </c>
    </row>
    <row r="11" spans="1:10" ht="12.75">
      <c r="A11" s="13"/>
      <c r="B11" s="13"/>
      <c r="C11" s="13" t="s">
        <v>274</v>
      </c>
      <c r="D11" s="14" t="s">
        <v>275</v>
      </c>
      <c r="E11" s="34"/>
      <c r="F11" s="34"/>
      <c r="G11" s="39"/>
      <c r="H11" s="40">
        <v>1097</v>
      </c>
      <c r="I11" s="20">
        <v>1097</v>
      </c>
      <c r="J11" s="20">
        <f t="shared" si="0"/>
        <v>100</v>
      </c>
    </row>
    <row r="12" spans="1:10" ht="12.75">
      <c r="A12" s="13"/>
      <c r="B12" s="13"/>
      <c r="C12" s="13" t="s">
        <v>250</v>
      </c>
      <c r="D12" s="14" t="s">
        <v>251</v>
      </c>
      <c r="E12" s="34"/>
      <c r="F12" s="34"/>
      <c r="G12" s="39"/>
      <c r="H12" s="40">
        <v>278615.05</v>
      </c>
      <c r="I12" s="20">
        <v>278615.05</v>
      </c>
      <c r="J12" s="20">
        <f t="shared" si="0"/>
        <v>100</v>
      </c>
    </row>
    <row r="13" spans="1:10" ht="18.75" customHeight="1">
      <c r="A13" s="66" t="s">
        <v>44</v>
      </c>
      <c r="B13" s="66"/>
      <c r="C13" s="66"/>
      <c r="D13" s="71" t="s">
        <v>45</v>
      </c>
      <c r="E13" s="72">
        <f>E14</f>
        <v>45938</v>
      </c>
      <c r="F13" s="72">
        <f>F14</f>
        <v>22302</v>
      </c>
      <c r="G13" s="69">
        <f>F13*100/E13</f>
        <v>48.5480430144978</v>
      </c>
      <c r="H13" s="70">
        <f>H14</f>
        <v>45938</v>
      </c>
      <c r="I13" s="70">
        <f>I14</f>
        <v>22302</v>
      </c>
      <c r="J13" s="68">
        <f t="shared" si="0"/>
        <v>48.5480430144978</v>
      </c>
    </row>
    <row r="14" spans="1:10" ht="20.25" customHeight="1">
      <c r="A14" s="12"/>
      <c r="B14" s="76" t="s">
        <v>47</v>
      </c>
      <c r="C14" s="85"/>
      <c r="D14" s="77" t="s">
        <v>48</v>
      </c>
      <c r="E14" s="78">
        <f>E15</f>
        <v>45938</v>
      </c>
      <c r="F14" s="78">
        <f>F15</f>
        <v>22302</v>
      </c>
      <c r="G14" s="79">
        <f>F14*100/E14</f>
        <v>48.5480430144978</v>
      </c>
      <c r="H14" s="86">
        <f>SUM(H16:H21)</f>
        <v>45938</v>
      </c>
      <c r="I14" s="86">
        <f>SUM(I16:I21)</f>
        <v>22302</v>
      </c>
      <c r="J14" s="82">
        <f t="shared" si="0"/>
        <v>48.5480430144978</v>
      </c>
    </row>
    <row r="15" spans="1:10" ht="22.5">
      <c r="A15" s="12"/>
      <c r="B15" s="17"/>
      <c r="C15" s="13" t="s">
        <v>10</v>
      </c>
      <c r="D15" s="14" t="s">
        <v>11</v>
      </c>
      <c r="E15" s="15">
        <v>45938</v>
      </c>
      <c r="F15" s="15">
        <v>22302</v>
      </c>
      <c r="G15" s="39">
        <f>F15*100/E15</f>
        <v>48.5480430144978</v>
      </c>
      <c r="H15" s="16"/>
      <c r="I15" s="30"/>
      <c r="J15" s="20"/>
    </row>
    <row r="16" spans="1:10" ht="12.75">
      <c r="A16" s="17"/>
      <c r="B16" s="17"/>
      <c r="C16" s="13" t="s">
        <v>262</v>
      </c>
      <c r="D16" s="14" t="s">
        <v>263</v>
      </c>
      <c r="E16" s="15"/>
      <c r="F16" s="15"/>
      <c r="G16" s="39"/>
      <c r="H16" s="18">
        <v>25990</v>
      </c>
      <c r="I16" s="35">
        <v>12994</v>
      </c>
      <c r="J16" s="20">
        <f t="shared" si="0"/>
        <v>49.99615236629473</v>
      </c>
    </row>
    <row r="17" spans="1:10" ht="12.75">
      <c r="A17" s="17"/>
      <c r="B17" s="17"/>
      <c r="C17" s="13" t="s">
        <v>265</v>
      </c>
      <c r="D17" s="14" t="s">
        <v>266</v>
      </c>
      <c r="E17" s="15"/>
      <c r="F17" s="15"/>
      <c r="G17" s="39"/>
      <c r="H17" s="18">
        <v>4401</v>
      </c>
      <c r="I17" s="35">
        <v>2199</v>
      </c>
      <c r="J17" s="20">
        <f t="shared" si="0"/>
        <v>49.96591683708248</v>
      </c>
    </row>
    <row r="18" spans="1:10" ht="12.75">
      <c r="A18" s="17"/>
      <c r="B18" s="17"/>
      <c r="C18" s="13" t="s">
        <v>268</v>
      </c>
      <c r="D18" s="14" t="s">
        <v>269</v>
      </c>
      <c r="E18" s="15"/>
      <c r="F18" s="15"/>
      <c r="G18" s="39"/>
      <c r="H18" s="18">
        <v>636</v>
      </c>
      <c r="I18" s="35">
        <v>318</v>
      </c>
      <c r="J18" s="20">
        <f t="shared" si="0"/>
        <v>50</v>
      </c>
    </row>
    <row r="19" spans="1:10" ht="12.75">
      <c r="A19" s="17"/>
      <c r="B19" s="17"/>
      <c r="C19" s="13" t="s">
        <v>271</v>
      </c>
      <c r="D19" s="14" t="s">
        <v>272</v>
      </c>
      <c r="E19" s="15"/>
      <c r="F19" s="15"/>
      <c r="G19" s="39"/>
      <c r="H19" s="18">
        <v>700</v>
      </c>
      <c r="I19" s="35">
        <v>326.55</v>
      </c>
      <c r="J19" s="20">
        <f t="shared" si="0"/>
        <v>46.65</v>
      </c>
    </row>
    <row r="20" spans="1:10" ht="12.75">
      <c r="A20" s="17"/>
      <c r="B20" s="17"/>
      <c r="C20" s="13" t="s">
        <v>274</v>
      </c>
      <c r="D20" s="14" t="s">
        <v>275</v>
      </c>
      <c r="E20" s="15"/>
      <c r="F20" s="15"/>
      <c r="G20" s="39"/>
      <c r="H20" s="18">
        <v>12911</v>
      </c>
      <c r="I20" s="35">
        <v>5738.42</v>
      </c>
      <c r="J20" s="20">
        <f t="shared" si="0"/>
        <v>44.445976299279685</v>
      </c>
    </row>
    <row r="21" spans="1:10" ht="12.75">
      <c r="A21" s="17"/>
      <c r="B21" s="17"/>
      <c r="C21" s="13" t="s">
        <v>344</v>
      </c>
      <c r="D21" s="14" t="s">
        <v>345</v>
      </c>
      <c r="E21" s="15"/>
      <c r="F21" s="15"/>
      <c r="G21" s="28"/>
      <c r="H21" s="36">
        <v>1300</v>
      </c>
      <c r="I21" s="35">
        <v>726.03</v>
      </c>
      <c r="J21" s="20">
        <f t="shared" si="0"/>
        <v>55.848461538461535</v>
      </c>
    </row>
    <row r="22" spans="1:10" ht="30" customHeight="1">
      <c r="A22" s="66" t="s">
        <v>55</v>
      </c>
      <c r="B22" s="66"/>
      <c r="C22" s="66"/>
      <c r="D22" s="71" t="s">
        <v>56</v>
      </c>
      <c r="E22" s="72">
        <f>E23+E28</f>
        <v>8974</v>
      </c>
      <c r="F22" s="72">
        <f>F23+F28</f>
        <v>8446</v>
      </c>
      <c r="G22" s="69">
        <f>F22*100/E22</f>
        <v>94.11633608201471</v>
      </c>
      <c r="H22" s="73">
        <f>H23+H28</f>
        <v>8974</v>
      </c>
      <c r="I22" s="73">
        <f>I23+I28</f>
        <v>8446</v>
      </c>
      <c r="J22" s="68">
        <f t="shared" si="0"/>
        <v>94.11633608201471</v>
      </c>
    </row>
    <row r="23" spans="1:10" ht="20.25" customHeight="1">
      <c r="A23" s="12"/>
      <c r="B23" s="76" t="s">
        <v>58</v>
      </c>
      <c r="C23" s="85"/>
      <c r="D23" s="77" t="s">
        <v>59</v>
      </c>
      <c r="E23" s="78">
        <f>E24</f>
        <v>1051</v>
      </c>
      <c r="F23" s="78">
        <f>F24</f>
        <v>523</v>
      </c>
      <c r="G23" s="79">
        <f>F23*100/E23</f>
        <v>49.762131303520455</v>
      </c>
      <c r="H23" s="86">
        <f>SUM(H24:H27)</f>
        <v>1051</v>
      </c>
      <c r="I23" s="86">
        <f>SUM(I24:I27)</f>
        <v>523</v>
      </c>
      <c r="J23" s="82">
        <f t="shared" si="0"/>
        <v>49.762131303520455</v>
      </c>
    </row>
    <row r="24" spans="1:10" ht="22.5">
      <c r="A24" s="12"/>
      <c r="B24" s="17"/>
      <c r="C24" s="13" t="s">
        <v>10</v>
      </c>
      <c r="D24" s="14" t="s">
        <v>11</v>
      </c>
      <c r="E24" s="15">
        <v>1051</v>
      </c>
      <c r="F24" s="15">
        <v>523</v>
      </c>
      <c r="G24" s="39">
        <f>F24*100/E24</f>
        <v>49.762131303520455</v>
      </c>
      <c r="H24" s="16"/>
      <c r="I24" s="30"/>
      <c r="J24" s="20"/>
    </row>
    <row r="25" spans="1:10" ht="15">
      <c r="A25" s="12"/>
      <c r="B25" s="17"/>
      <c r="C25" s="13" t="s">
        <v>262</v>
      </c>
      <c r="D25" s="14" t="s">
        <v>263</v>
      </c>
      <c r="E25" s="15"/>
      <c r="F25" s="15"/>
      <c r="G25" s="39"/>
      <c r="H25" s="16">
        <v>880</v>
      </c>
      <c r="I25" s="35">
        <v>438</v>
      </c>
      <c r="J25" s="20">
        <f t="shared" si="0"/>
        <v>49.77272727272727</v>
      </c>
    </row>
    <row r="26" spans="1:10" ht="12.75">
      <c r="A26" s="17"/>
      <c r="B26" s="17"/>
      <c r="C26" s="13" t="s">
        <v>265</v>
      </c>
      <c r="D26" s="14" t="s">
        <v>266</v>
      </c>
      <c r="E26" s="15"/>
      <c r="F26" s="15"/>
      <c r="G26" s="39"/>
      <c r="H26" s="16">
        <v>150</v>
      </c>
      <c r="I26" s="35">
        <v>74.5</v>
      </c>
      <c r="J26" s="20">
        <f t="shared" si="0"/>
        <v>49.666666666666664</v>
      </c>
    </row>
    <row r="27" spans="1:10" ht="12.75">
      <c r="A27" s="17"/>
      <c r="B27" s="17"/>
      <c r="C27" s="13" t="s">
        <v>268</v>
      </c>
      <c r="D27" s="14" t="s">
        <v>269</v>
      </c>
      <c r="E27" s="15"/>
      <c r="F27" s="15"/>
      <c r="G27" s="39"/>
      <c r="H27" s="16">
        <v>21</v>
      </c>
      <c r="I27" s="35">
        <v>10.5</v>
      </c>
      <c r="J27" s="20">
        <f t="shared" si="0"/>
        <v>50</v>
      </c>
    </row>
    <row r="28" spans="1:10" ht="16.5" customHeight="1">
      <c r="A28" s="17"/>
      <c r="B28" s="76" t="s">
        <v>61</v>
      </c>
      <c r="C28" s="76"/>
      <c r="D28" s="77" t="s">
        <v>62</v>
      </c>
      <c r="E28" s="78">
        <f>E29</f>
        <v>7923</v>
      </c>
      <c r="F28" s="78">
        <f>F29</f>
        <v>7923</v>
      </c>
      <c r="G28" s="79">
        <f>F28*100/E28</f>
        <v>100</v>
      </c>
      <c r="H28" s="83">
        <f>SUM(H30:H36)</f>
        <v>7923</v>
      </c>
      <c r="I28" s="83">
        <f>SUM(I30:I36)</f>
        <v>7923</v>
      </c>
      <c r="J28" s="82">
        <f t="shared" si="0"/>
        <v>100</v>
      </c>
    </row>
    <row r="29" spans="1:10" ht="22.5">
      <c r="A29" s="17"/>
      <c r="B29" s="17"/>
      <c r="C29" s="13" t="s">
        <v>10</v>
      </c>
      <c r="D29" s="14" t="s">
        <v>11</v>
      </c>
      <c r="E29" s="21">
        <v>7923</v>
      </c>
      <c r="F29" s="21">
        <v>7923</v>
      </c>
      <c r="G29" s="39">
        <f>F29*100/E29</f>
        <v>100</v>
      </c>
      <c r="H29" s="24"/>
      <c r="I29" s="31"/>
      <c r="J29" s="20"/>
    </row>
    <row r="30" spans="1:10" ht="12.75">
      <c r="A30" s="17"/>
      <c r="B30" s="17"/>
      <c r="C30" s="13" t="s">
        <v>350</v>
      </c>
      <c r="D30" s="14" t="s">
        <v>794</v>
      </c>
      <c r="E30" s="21"/>
      <c r="F30" s="21"/>
      <c r="G30" s="28"/>
      <c r="H30" s="24">
        <v>3675</v>
      </c>
      <c r="I30" s="15">
        <v>3675</v>
      </c>
      <c r="J30" s="20">
        <f t="shared" si="0"/>
        <v>100</v>
      </c>
    </row>
    <row r="31" spans="1:10" ht="12.75">
      <c r="A31" s="17"/>
      <c r="B31" s="17"/>
      <c r="C31" s="13" t="s">
        <v>265</v>
      </c>
      <c r="D31" s="14" t="s">
        <v>266</v>
      </c>
      <c r="E31" s="21"/>
      <c r="F31" s="21"/>
      <c r="G31" s="28"/>
      <c r="H31" s="24">
        <v>283.51</v>
      </c>
      <c r="I31" s="15">
        <v>283.51</v>
      </c>
      <c r="J31" s="20">
        <f t="shared" si="0"/>
        <v>100</v>
      </c>
    </row>
    <row r="32" spans="1:10" ht="12.75">
      <c r="A32" s="17"/>
      <c r="B32" s="17"/>
      <c r="C32" s="13" t="s">
        <v>268</v>
      </c>
      <c r="D32" s="14" t="s">
        <v>269</v>
      </c>
      <c r="E32" s="21"/>
      <c r="F32" s="21"/>
      <c r="G32" s="28"/>
      <c r="H32" s="24">
        <v>30.17</v>
      </c>
      <c r="I32" s="15">
        <v>30.17</v>
      </c>
      <c r="J32" s="20">
        <f t="shared" si="0"/>
        <v>100</v>
      </c>
    </row>
    <row r="33" spans="1:10" ht="12.75">
      <c r="A33" s="17"/>
      <c r="B33" s="17"/>
      <c r="C33" s="13" t="s">
        <v>330</v>
      </c>
      <c r="D33" s="14" t="s">
        <v>331</v>
      </c>
      <c r="E33" s="21"/>
      <c r="F33" s="21"/>
      <c r="G33" s="28"/>
      <c r="H33" s="24">
        <v>1658</v>
      </c>
      <c r="I33" s="15">
        <v>1658</v>
      </c>
      <c r="J33" s="20">
        <f t="shared" si="0"/>
        <v>100</v>
      </c>
    </row>
    <row r="34" spans="1:10" ht="12.75">
      <c r="A34" s="17"/>
      <c r="B34" s="17"/>
      <c r="C34" s="13" t="s">
        <v>271</v>
      </c>
      <c r="D34" s="14" t="s">
        <v>272</v>
      </c>
      <c r="E34" s="21"/>
      <c r="F34" s="21"/>
      <c r="G34" s="28"/>
      <c r="H34" s="24">
        <v>1494.46</v>
      </c>
      <c r="I34" s="15">
        <v>1494.46</v>
      </c>
      <c r="J34" s="20">
        <f t="shared" si="0"/>
        <v>100</v>
      </c>
    </row>
    <row r="35" spans="1:10" ht="12.75">
      <c r="A35" s="17"/>
      <c r="B35" s="17"/>
      <c r="C35" s="13" t="s">
        <v>274</v>
      </c>
      <c r="D35" s="14" t="s">
        <v>275</v>
      </c>
      <c r="E35" s="21"/>
      <c r="F35" s="21"/>
      <c r="G35" s="28"/>
      <c r="H35" s="24">
        <v>733.7</v>
      </c>
      <c r="I35" s="15">
        <v>733.7</v>
      </c>
      <c r="J35" s="20">
        <f t="shared" si="0"/>
        <v>100</v>
      </c>
    </row>
    <row r="36" spans="1:10" ht="12.75">
      <c r="A36" s="17"/>
      <c r="B36" s="17"/>
      <c r="C36" s="13" t="s">
        <v>344</v>
      </c>
      <c r="D36" s="14" t="s">
        <v>345</v>
      </c>
      <c r="E36" s="21"/>
      <c r="F36" s="21"/>
      <c r="G36" s="28"/>
      <c r="H36" s="24">
        <v>48.16</v>
      </c>
      <c r="I36" s="15">
        <v>48.16</v>
      </c>
      <c r="J36" s="20">
        <f t="shared" si="0"/>
        <v>100</v>
      </c>
    </row>
    <row r="37" spans="1:10" ht="17.25" customHeight="1">
      <c r="A37" s="66" t="s">
        <v>184</v>
      </c>
      <c r="B37" s="66"/>
      <c r="C37" s="66"/>
      <c r="D37" s="71" t="s">
        <v>185</v>
      </c>
      <c r="E37" s="74">
        <f>E38</f>
        <v>807</v>
      </c>
      <c r="F37" s="74">
        <f>F38</f>
        <v>0</v>
      </c>
      <c r="G37" s="69">
        <f>F37*100/E37</f>
        <v>0</v>
      </c>
      <c r="H37" s="75">
        <f>H38</f>
        <v>807</v>
      </c>
      <c r="I37" s="75">
        <f>I38</f>
        <v>0</v>
      </c>
      <c r="J37" s="68">
        <f t="shared" si="0"/>
        <v>0</v>
      </c>
    </row>
    <row r="38" spans="1:10" ht="18.75" customHeight="1">
      <c r="A38" s="17"/>
      <c r="B38" s="76" t="s">
        <v>187</v>
      </c>
      <c r="C38" s="76"/>
      <c r="D38" s="77" t="s">
        <v>6</v>
      </c>
      <c r="E38" s="84">
        <f>E39</f>
        <v>807</v>
      </c>
      <c r="F38" s="84">
        <f>F39</f>
        <v>0</v>
      </c>
      <c r="G38" s="79">
        <f>F38*100/E38</f>
        <v>0</v>
      </c>
      <c r="H38" s="87">
        <f>SUM(H40:H44)</f>
        <v>807</v>
      </c>
      <c r="I38" s="87">
        <f>SUM(I40:I44)</f>
        <v>0</v>
      </c>
      <c r="J38" s="82">
        <f t="shared" si="0"/>
        <v>0</v>
      </c>
    </row>
    <row r="39" spans="1:10" ht="22.5">
      <c r="A39" s="17"/>
      <c r="B39" s="17"/>
      <c r="C39" s="13" t="s">
        <v>10</v>
      </c>
      <c r="D39" s="14" t="s">
        <v>11</v>
      </c>
      <c r="E39" s="21">
        <v>807</v>
      </c>
      <c r="F39" s="21">
        <v>0</v>
      </c>
      <c r="G39" s="39">
        <f>F39*100/E39</f>
        <v>0</v>
      </c>
      <c r="H39" s="24"/>
      <c r="I39" s="21"/>
      <c r="J39" s="20"/>
    </row>
    <row r="40" spans="1:10" ht="12.75">
      <c r="A40" s="17"/>
      <c r="B40" s="17"/>
      <c r="C40" s="13" t="s">
        <v>262</v>
      </c>
      <c r="D40" s="14" t="s">
        <v>263</v>
      </c>
      <c r="E40" s="21"/>
      <c r="F40" s="21"/>
      <c r="G40" s="28"/>
      <c r="H40" s="24">
        <v>539</v>
      </c>
      <c r="I40" s="21"/>
      <c r="J40" s="20">
        <f t="shared" si="0"/>
        <v>0</v>
      </c>
    </row>
    <row r="41" spans="1:10" ht="12.75">
      <c r="A41" s="17"/>
      <c r="B41" s="17"/>
      <c r="C41" s="13" t="s">
        <v>265</v>
      </c>
      <c r="D41" s="14" t="s">
        <v>266</v>
      </c>
      <c r="E41" s="21"/>
      <c r="F41" s="21"/>
      <c r="G41" s="28"/>
      <c r="H41" s="24">
        <v>99</v>
      </c>
      <c r="I41" s="21"/>
      <c r="J41" s="20">
        <f t="shared" si="0"/>
        <v>0</v>
      </c>
    </row>
    <row r="42" spans="1:10" ht="12.75">
      <c r="A42" s="17"/>
      <c r="B42" s="17"/>
      <c r="C42" s="13" t="s">
        <v>268</v>
      </c>
      <c r="D42" s="14" t="s">
        <v>269</v>
      </c>
      <c r="E42" s="21"/>
      <c r="F42" s="21"/>
      <c r="G42" s="28"/>
      <c r="H42" s="24">
        <v>14</v>
      </c>
      <c r="I42" s="21"/>
      <c r="J42" s="20">
        <f t="shared" si="0"/>
        <v>0</v>
      </c>
    </row>
    <row r="43" spans="1:10" ht="12.75">
      <c r="A43" s="17"/>
      <c r="B43" s="17"/>
      <c r="C43" s="13" t="s">
        <v>271</v>
      </c>
      <c r="D43" s="14" t="s">
        <v>272</v>
      </c>
      <c r="E43" s="21"/>
      <c r="F43" s="21"/>
      <c r="G43" s="28"/>
      <c r="H43" s="24">
        <v>76</v>
      </c>
      <c r="I43" s="21"/>
      <c r="J43" s="20">
        <f t="shared" si="0"/>
        <v>0</v>
      </c>
    </row>
    <row r="44" spans="1:10" ht="12.75">
      <c r="A44" s="17"/>
      <c r="B44" s="17"/>
      <c r="C44" s="13" t="s">
        <v>274</v>
      </c>
      <c r="D44" s="14" t="s">
        <v>275</v>
      </c>
      <c r="E44" s="21"/>
      <c r="F44" s="21"/>
      <c r="G44" s="28"/>
      <c r="H44" s="24">
        <v>79</v>
      </c>
      <c r="I44" s="21"/>
      <c r="J44" s="20">
        <f t="shared" si="0"/>
        <v>0</v>
      </c>
    </row>
    <row r="45" spans="1:10" ht="19.5" customHeight="1">
      <c r="A45" s="66" t="s">
        <v>188</v>
      </c>
      <c r="B45" s="66"/>
      <c r="C45" s="66"/>
      <c r="D45" s="71" t="s">
        <v>189</v>
      </c>
      <c r="E45" s="72">
        <f>E46+E60+E63+E67</f>
        <v>1042858</v>
      </c>
      <c r="F45" s="72">
        <f>F46+F60+F63+F67</f>
        <v>531358.7</v>
      </c>
      <c r="G45" s="69">
        <f>F45*100/E45</f>
        <v>50.95216223109953</v>
      </c>
      <c r="H45" s="70">
        <f>H46+H60+H63+H67</f>
        <v>1042858</v>
      </c>
      <c r="I45" s="72">
        <f>I46+I60+I63+I67</f>
        <v>520933.41000000003</v>
      </c>
      <c r="J45" s="68">
        <f t="shared" si="0"/>
        <v>49.95247771029229</v>
      </c>
    </row>
    <row r="46" spans="1:10" ht="22.5">
      <c r="A46" s="12"/>
      <c r="B46" s="76" t="s">
        <v>194</v>
      </c>
      <c r="C46" s="85"/>
      <c r="D46" s="77" t="s">
        <v>795</v>
      </c>
      <c r="E46" s="78">
        <f>E47</f>
        <v>999834</v>
      </c>
      <c r="F46" s="78">
        <f>F47</f>
        <v>508000</v>
      </c>
      <c r="G46" s="79">
        <f>F46*100/E46</f>
        <v>50.808434200077215</v>
      </c>
      <c r="H46" s="86">
        <f>SUM(H48:H59)</f>
        <v>999834</v>
      </c>
      <c r="I46" s="86">
        <f>SUM(I48:I59)</f>
        <v>499564.94</v>
      </c>
      <c r="J46" s="82">
        <f t="shared" si="0"/>
        <v>49.964788154833705</v>
      </c>
    </row>
    <row r="47" spans="1:10" ht="22.5">
      <c r="A47" s="12"/>
      <c r="B47" s="17"/>
      <c r="C47" s="13" t="s">
        <v>10</v>
      </c>
      <c r="D47" s="14" t="s">
        <v>11</v>
      </c>
      <c r="E47" s="15">
        <v>999834</v>
      </c>
      <c r="F47" s="15">
        <v>508000</v>
      </c>
      <c r="G47" s="39">
        <f>F47*100/E47</f>
        <v>50.808434200077215</v>
      </c>
      <c r="H47" s="16"/>
      <c r="I47" s="30"/>
      <c r="J47" s="20"/>
    </row>
    <row r="48" spans="1:10" ht="12.75">
      <c r="A48" s="17"/>
      <c r="B48" s="17"/>
      <c r="C48" s="13" t="s">
        <v>625</v>
      </c>
      <c r="D48" s="14" t="s">
        <v>626</v>
      </c>
      <c r="E48" s="15"/>
      <c r="F48" s="15"/>
      <c r="G48" s="28"/>
      <c r="H48" s="16">
        <v>937850</v>
      </c>
      <c r="I48" s="31">
        <v>465439.8</v>
      </c>
      <c r="J48" s="20">
        <f t="shared" si="0"/>
        <v>49.62838406994722</v>
      </c>
    </row>
    <row r="49" spans="1:10" ht="12.75">
      <c r="A49" s="17"/>
      <c r="B49" s="17"/>
      <c r="C49" s="13" t="s">
        <v>262</v>
      </c>
      <c r="D49" s="14" t="s">
        <v>263</v>
      </c>
      <c r="E49" s="15"/>
      <c r="F49" s="15"/>
      <c r="G49" s="28"/>
      <c r="H49" s="16">
        <v>19525</v>
      </c>
      <c r="I49" s="31">
        <v>7517</v>
      </c>
      <c r="J49" s="20">
        <f t="shared" si="0"/>
        <v>38.499359795134446</v>
      </c>
    </row>
    <row r="50" spans="1:10" ht="12.75">
      <c r="A50" s="17"/>
      <c r="B50" s="17"/>
      <c r="C50" s="13" t="s">
        <v>265</v>
      </c>
      <c r="D50" s="14" t="s">
        <v>266</v>
      </c>
      <c r="E50" s="15"/>
      <c r="F50" s="15"/>
      <c r="G50" s="28"/>
      <c r="H50" s="16">
        <v>34296</v>
      </c>
      <c r="I50" s="31">
        <v>20289.16</v>
      </c>
      <c r="J50" s="20">
        <f t="shared" si="0"/>
        <v>59.15896897597388</v>
      </c>
    </row>
    <row r="51" spans="1:10" ht="12.75">
      <c r="A51" s="17"/>
      <c r="B51" s="17"/>
      <c r="C51" s="13" t="s">
        <v>268</v>
      </c>
      <c r="D51" s="14" t="s">
        <v>269</v>
      </c>
      <c r="E51" s="15"/>
      <c r="F51" s="15"/>
      <c r="G51" s="28"/>
      <c r="H51" s="16">
        <v>503</v>
      </c>
      <c r="I51" s="31">
        <v>252</v>
      </c>
      <c r="J51" s="20">
        <f t="shared" si="0"/>
        <v>50.09940357852883</v>
      </c>
    </row>
    <row r="52" spans="1:10" ht="12.75">
      <c r="A52" s="17"/>
      <c r="B52" s="17"/>
      <c r="C52" s="13" t="s">
        <v>271</v>
      </c>
      <c r="D52" s="14" t="s">
        <v>272</v>
      </c>
      <c r="E52" s="15"/>
      <c r="F52" s="15"/>
      <c r="G52" s="28"/>
      <c r="H52" s="16">
        <v>800</v>
      </c>
      <c r="I52" s="31">
        <v>416.49</v>
      </c>
      <c r="J52" s="20">
        <f t="shared" si="0"/>
        <v>52.06125</v>
      </c>
    </row>
    <row r="53" spans="1:10" ht="12.75">
      <c r="A53" s="17"/>
      <c r="B53" s="17"/>
      <c r="C53" s="13" t="s">
        <v>366</v>
      </c>
      <c r="D53" s="14" t="s">
        <v>367</v>
      </c>
      <c r="E53" s="15"/>
      <c r="F53" s="15"/>
      <c r="G53" s="28"/>
      <c r="H53" s="16">
        <v>300</v>
      </c>
      <c r="I53" s="31">
        <v>300</v>
      </c>
      <c r="J53" s="20">
        <f t="shared" si="0"/>
        <v>100</v>
      </c>
    </row>
    <row r="54" spans="1:10" ht="12.75">
      <c r="A54" s="17"/>
      <c r="B54" s="17"/>
      <c r="C54" s="13" t="s">
        <v>274</v>
      </c>
      <c r="D54" s="14" t="s">
        <v>275</v>
      </c>
      <c r="E54" s="15"/>
      <c r="F54" s="15"/>
      <c r="G54" s="28"/>
      <c r="H54" s="16">
        <v>3356</v>
      </c>
      <c r="I54" s="31">
        <v>3340.21</v>
      </c>
      <c r="J54" s="20">
        <f t="shared" si="0"/>
        <v>99.52949940405244</v>
      </c>
    </row>
    <row r="55" spans="1:10" ht="22.5">
      <c r="A55" s="17"/>
      <c r="B55" s="17"/>
      <c r="C55" s="13" t="s">
        <v>378</v>
      </c>
      <c r="D55" s="14" t="s">
        <v>379</v>
      </c>
      <c r="E55" s="15"/>
      <c r="F55" s="15"/>
      <c r="G55" s="28"/>
      <c r="H55" s="16">
        <v>800</v>
      </c>
      <c r="I55" s="31">
        <v>291.89</v>
      </c>
      <c r="J55" s="20">
        <f t="shared" si="0"/>
        <v>36.48625</v>
      </c>
    </row>
    <row r="56" spans="1:10" ht="12.75">
      <c r="A56" s="17"/>
      <c r="B56" s="17"/>
      <c r="C56" s="13" t="s">
        <v>344</v>
      </c>
      <c r="D56" s="14" t="s">
        <v>345</v>
      </c>
      <c r="E56" s="15"/>
      <c r="F56" s="15"/>
      <c r="G56" s="28"/>
      <c r="H56" s="16">
        <v>50</v>
      </c>
      <c r="I56" s="31">
        <v>0</v>
      </c>
      <c r="J56" s="20">
        <f t="shared" si="0"/>
        <v>0</v>
      </c>
    </row>
    <row r="57" spans="1:10" ht="12.75">
      <c r="A57" s="17"/>
      <c r="B57" s="17"/>
      <c r="C57" s="13" t="s">
        <v>385</v>
      </c>
      <c r="D57" s="14" t="s">
        <v>386</v>
      </c>
      <c r="E57" s="15"/>
      <c r="F57" s="15"/>
      <c r="G57" s="28"/>
      <c r="H57" s="16">
        <v>1094</v>
      </c>
      <c r="I57" s="31">
        <v>820.45</v>
      </c>
      <c r="J57" s="20">
        <f t="shared" si="0"/>
        <v>74.99542961608775</v>
      </c>
    </row>
    <row r="58" spans="1:10" ht="12.75">
      <c r="A58" s="17"/>
      <c r="B58" s="17"/>
      <c r="C58" s="13" t="s">
        <v>312</v>
      </c>
      <c r="D58" s="14" t="s">
        <v>42</v>
      </c>
      <c r="E58" s="15"/>
      <c r="F58" s="15"/>
      <c r="G58" s="28"/>
      <c r="H58" s="16">
        <v>560</v>
      </c>
      <c r="I58" s="31">
        <v>558.94</v>
      </c>
      <c r="J58" s="20">
        <f t="shared" si="0"/>
        <v>99.8107142857143</v>
      </c>
    </row>
    <row r="59" spans="1:10" ht="12.75">
      <c r="A59" s="17"/>
      <c r="B59" s="17"/>
      <c r="C59" s="13" t="s">
        <v>389</v>
      </c>
      <c r="D59" s="14" t="s">
        <v>390</v>
      </c>
      <c r="E59" s="15"/>
      <c r="F59" s="15"/>
      <c r="G59" s="28"/>
      <c r="H59" s="16">
        <v>700</v>
      </c>
      <c r="I59" s="31">
        <v>339</v>
      </c>
      <c r="J59" s="20">
        <f t="shared" si="0"/>
        <v>48.42857142857143</v>
      </c>
    </row>
    <row r="60" spans="1:10" ht="41.25" customHeight="1">
      <c r="A60" s="12"/>
      <c r="B60" s="76" t="s">
        <v>201</v>
      </c>
      <c r="C60" s="85"/>
      <c r="D60" s="77" t="s">
        <v>202</v>
      </c>
      <c r="E60" s="78">
        <f>E61</f>
        <v>4651</v>
      </c>
      <c r="F60" s="78">
        <f>F61</f>
        <v>1571</v>
      </c>
      <c r="G60" s="79">
        <f>F60*100/E60</f>
        <v>33.77768221887766</v>
      </c>
      <c r="H60" s="83">
        <f>H62</f>
        <v>4651</v>
      </c>
      <c r="I60" s="84">
        <f>I62</f>
        <v>1009.87</v>
      </c>
      <c r="J60" s="82">
        <f t="shared" si="0"/>
        <v>21.712964953773383</v>
      </c>
    </row>
    <row r="61" spans="1:10" ht="22.5">
      <c r="A61" s="12"/>
      <c r="B61" s="17"/>
      <c r="C61" s="13" t="s">
        <v>10</v>
      </c>
      <c r="D61" s="14" t="s">
        <v>11</v>
      </c>
      <c r="E61" s="15">
        <v>4651</v>
      </c>
      <c r="F61" s="15">
        <v>1571</v>
      </c>
      <c r="G61" s="39">
        <f>F61*100/E61</f>
        <v>33.77768221887766</v>
      </c>
      <c r="H61" s="25"/>
      <c r="I61" s="31"/>
      <c r="J61" s="20"/>
    </row>
    <row r="62" spans="1:10" ht="15">
      <c r="A62" s="12"/>
      <c r="B62" s="17"/>
      <c r="C62" s="13" t="s">
        <v>637</v>
      </c>
      <c r="D62" s="14" t="s">
        <v>638</v>
      </c>
      <c r="E62" s="15"/>
      <c r="F62" s="15"/>
      <c r="G62" s="39"/>
      <c r="H62" s="25">
        <v>4651</v>
      </c>
      <c r="I62" s="31">
        <v>1009.87</v>
      </c>
      <c r="J62" s="20">
        <f t="shared" si="0"/>
        <v>21.712964953773383</v>
      </c>
    </row>
    <row r="63" spans="1:10" ht="23.25" customHeight="1">
      <c r="A63" s="12"/>
      <c r="B63" s="76" t="s">
        <v>209</v>
      </c>
      <c r="C63" s="76"/>
      <c r="D63" s="77" t="s">
        <v>210</v>
      </c>
      <c r="E63" s="78">
        <f>E64</f>
        <v>357</v>
      </c>
      <c r="F63" s="78">
        <f>F64</f>
        <v>231.7</v>
      </c>
      <c r="G63" s="79">
        <f>F63*100/E63</f>
        <v>64.90196078431373</v>
      </c>
      <c r="H63" s="83">
        <f>H65+H66</f>
        <v>357</v>
      </c>
      <c r="I63" s="84">
        <f>I65+I66</f>
        <v>231.7</v>
      </c>
      <c r="J63" s="82">
        <f t="shared" si="0"/>
        <v>64.90196078431373</v>
      </c>
    </row>
    <row r="64" spans="1:10" ht="22.5">
      <c r="A64" s="12"/>
      <c r="B64" s="17"/>
      <c r="C64" s="13" t="s">
        <v>10</v>
      </c>
      <c r="D64" s="14" t="s">
        <v>11</v>
      </c>
      <c r="E64" s="15">
        <v>357</v>
      </c>
      <c r="F64" s="15">
        <v>231.7</v>
      </c>
      <c r="G64" s="39">
        <f>F64*100/E64</f>
        <v>64.90196078431373</v>
      </c>
      <c r="H64" s="16"/>
      <c r="I64" s="31"/>
      <c r="J64" s="20"/>
    </row>
    <row r="65" spans="1:10" ht="15">
      <c r="A65" s="12"/>
      <c r="B65" s="17"/>
      <c r="C65" s="13" t="s">
        <v>625</v>
      </c>
      <c r="D65" s="14" t="s">
        <v>626</v>
      </c>
      <c r="E65" s="15"/>
      <c r="F65" s="15"/>
      <c r="G65" s="39"/>
      <c r="H65" s="16">
        <v>350</v>
      </c>
      <c r="I65" s="31">
        <v>227.16</v>
      </c>
      <c r="J65" s="20">
        <f t="shared" si="0"/>
        <v>64.90285714285714</v>
      </c>
    </row>
    <row r="66" spans="1:10" ht="15">
      <c r="A66" s="12"/>
      <c r="B66" s="17"/>
      <c r="C66" s="13" t="s">
        <v>271</v>
      </c>
      <c r="D66" s="14" t="s">
        <v>272</v>
      </c>
      <c r="E66" s="15"/>
      <c r="F66" s="15"/>
      <c r="G66" s="39"/>
      <c r="H66" s="16">
        <v>7</v>
      </c>
      <c r="I66" s="31">
        <v>4.54</v>
      </c>
      <c r="J66" s="20">
        <f t="shared" si="0"/>
        <v>64.85714285714286</v>
      </c>
    </row>
    <row r="67" spans="1:10" ht="23.25" customHeight="1">
      <c r="A67" s="12"/>
      <c r="B67" s="76" t="s">
        <v>221</v>
      </c>
      <c r="C67" s="76"/>
      <c r="D67" s="77" t="s">
        <v>6</v>
      </c>
      <c r="E67" s="78">
        <f>E68</f>
        <v>38016</v>
      </c>
      <c r="F67" s="78">
        <f>F68</f>
        <v>21556</v>
      </c>
      <c r="G67" s="79">
        <f>F67*100/E67</f>
        <v>56.70244107744108</v>
      </c>
      <c r="H67" s="80">
        <f>SUM(H69:H74)</f>
        <v>38016</v>
      </c>
      <c r="I67" s="81">
        <f>SUM(I69:I74)</f>
        <v>20126.9</v>
      </c>
      <c r="J67" s="82">
        <f t="shared" si="0"/>
        <v>52.94323442760943</v>
      </c>
    </row>
    <row r="68" spans="1:10" ht="22.5">
      <c r="A68" s="12"/>
      <c r="B68" s="17"/>
      <c r="C68" s="13" t="s">
        <v>10</v>
      </c>
      <c r="D68" s="14" t="s">
        <v>11</v>
      </c>
      <c r="E68" s="15">
        <v>38016</v>
      </c>
      <c r="F68" s="15">
        <v>21556</v>
      </c>
      <c r="G68" s="39">
        <f>F68*100/E68</f>
        <v>56.70244107744108</v>
      </c>
      <c r="H68" s="16"/>
      <c r="I68" s="31"/>
      <c r="J68" s="20"/>
    </row>
    <row r="69" spans="1:10" ht="15">
      <c r="A69" s="12"/>
      <c r="B69" s="17"/>
      <c r="C69" s="13" t="s">
        <v>625</v>
      </c>
      <c r="D69" s="14" t="s">
        <v>626</v>
      </c>
      <c r="E69" s="15"/>
      <c r="F69" s="15"/>
      <c r="G69" s="28"/>
      <c r="H69" s="37">
        <v>36000</v>
      </c>
      <c r="I69" s="31">
        <v>19600</v>
      </c>
      <c r="J69" s="20">
        <f aca="true" t="shared" si="1" ref="J69:J75">I69*100/H69</f>
        <v>54.44444444444444</v>
      </c>
    </row>
    <row r="70" spans="1:10" ht="15">
      <c r="A70" s="12"/>
      <c r="B70" s="17"/>
      <c r="C70" s="13" t="s">
        <v>262</v>
      </c>
      <c r="D70" s="14" t="s">
        <v>263</v>
      </c>
      <c r="E70" s="15"/>
      <c r="F70" s="15"/>
      <c r="G70" s="28"/>
      <c r="H70" s="37">
        <v>797</v>
      </c>
      <c r="I70" s="31">
        <v>0</v>
      </c>
      <c r="J70" s="20">
        <f t="shared" si="1"/>
        <v>0</v>
      </c>
    </row>
    <row r="71" spans="1:10" ht="15">
      <c r="A71" s="12"/>
      <c r="B71" s="17"/>
      <c r="C71" s="13" t="s">
        <v>265</v>
      </c>
      <c r="D71" s="14" t="s">
        <v>266</v>
      </c>
      <c r="E71" s="15"/>
      <c r="F71" s="15"/>
      <c r="G71" s="28"/>
      <c r="H71" s="37">
        <v>145</v>
      </c>
      <c r="I71" s="31">
        <v>0</v>
      </c>
      <c r="J71" s="20">
        <f t="shared" si="1"/>
        <v>0</v>
      </c>
    </row>
    <row r="72" spans="1:10" ht="15">
      <c r="A72" s="12"/>
      <c r="B72" s="17"/>
      <c r="C72" s="13" t="s">
        <v>268</v>
      </c>
      <c r="D72" s="14" t="s">
        <v>269</v>
      </c>
      <c r="E72" s="15"/>
      <c r="F72" s="15"/>
      <c r="G72" s="28"/>
      <c r="H72" s="37">
        <v>20</v>
      </c>
      <c r="I72" s="31">
        <v>0</v>
      </c>
      <c r="J72" s="20">
        <f t="shared" si="1"/>
        <v>0</v>
      </c>
    </row>
    <row r="73" spans="1:10" ht="15">
      <c r="A73" s="12"/>
      <c r="B73" s="17"/>
      <c r="C73" s="13" t="s">
        <v>271</v>
      </c>
      <c r="D73" s="14" t="s">
        <v>272</v>
      </c>
      <c r="E73" s="15"/>
      <c r="F73" s="15"/>
      <c r="G73" s="28"/>
      <c r="H73" s="37">
        <v>554</v>
      </c>
      <c r="I73" s="31">
        <v>160</v>
      </c>
      <c r="J73" s="20">
        <f t="shared" si="1"/>
        <v>28.880866425992778</v>
      </c>
    </row>
    <row r="74" spans="1:10" ht="15">
      <c r="A74" s="17"/>
      <c r="B74" s="17"/>
      <c r="C74" s="22">
        <v>4300</v>
      </c>
      <c r="D74" s="14" t="s">
        <v>275</v>
      </c>
      <c r="E74" s="38"/>
      <c r="F74" s="38"/>
      <c r="G74" s="28"/>
      <c r="H74" s="37">
        <v>500</v>
      </c>
      <c r="I74" s="31">
        <v>366.9</v>
      </c>
      <c r="J74" s="20">
        <f t="shared" si="1"/>
        <v>73.38</v>
      </c>
    </row>
    <row r="75" spans="1:14" ht="15">
      <c r="A75" s="99" t="s">
        <v>244</v>
      </c>
      <c r="B75" s="99"/>
      <c r="C75" s="99"/>
      <c r="D75" s="99"/>
      <c r="E75" s="11">
        <f>E4+E13+E22+E37+E45</f>
        <v>1382764.35</v>
      </c>
      <c r="F75" s="11">
        <f>F4+F13+F22+F37+F45</f>
        <v>846294.0499999999</v>
      </c>
      <c r="G75" s="28">
        <f>F75*100/E75</f>
        <v>61.20305676090072</v>
      </c>
      <c r="H75" s="11">
        <f>H4+H13+H22+H37+H45</f>
        <v>1382764.35</v>
      </c>
      <c r="I75" s="11">
        <f>I4+I13+I22+I37+I45</f>
        <v>835868.76</v>
      </c>
      <c r="J75" s="29">
        <f t="shared" si="1"/>
        <v>60.449111231425654</v>
      </c>
      <c r="K75" s="10"/>
      <c r="L75" s="10"/>
      <c r="M75" s="10"/>
      <c r="N75" s="23"/>
    </row>
    <row r="76" ht="12.75">
      <c r="B76" s="27" t="s">
        <v>798</v>
      </c>
    </row>
    <row r="77" spans="3:10" ht="12.75">
      <c r="C77" s="100" t="s">
        <v>797</v>
      </c>
      <c r="D77" s="101"/>
      <c r="E77" s="32">
        <v>1373790.35</v>
      </c>
      <c r="F77" s="32">
        <v>837848.05</v>
      </c>
      <c r="G77" s="32">
        <f>F77*100/E77</f>
        <v>60.98805760282127</v>
      </c>
      <c r="H77" s="32">
        <f>E77</f>
        <v>1373790.35</v>
      </c>
      <c r="I77" s="32">
        <f>I4+I13+I37+I45</f>
        <v>827422.76</v>
      </c>
      <c r="J77" s="32">
        <f>I77*100/H77</f>
        <v>60.22918708083806</v>
      </c>
    </row>
    <row r="78" spans="3:10" ht="12.75">
      <c r="C78" s="100" t="s">
        <v>807</v>
      </c>
      <c r="D78" s="101"/>
      <c r="E78" s="32">
        <f>E22</f>
        <v>8974</v>
      </c>
      <c r="F78" s="32">
        <f>F22</f>
        <v>8446</v>
      </c>
      <c r="G78" s="32">
        <f>F78*100/E78</f>
        <v>94.11633608201471</v>
      </c>
      <c r="H78" s="32">
        <f>H22</f>
        <v>8974</v>
      </c>
      <c r="I78" s="32">
        <f>I22</f>
        <v>8446</v>
      </c>
      <c r="J78" s="32">
        <f>I78*100/H78</f>
        <v>94.11633608201471</v>
      </c>
    </row>
    <row r="79" spans="5:6" ht="12.75">
      <c r="E79" s="26"/>
      <c r="F79" s="26"/>
    </row>
  </sheetData>
  <sheetProtection/>
  <mergeCells count="4">
    <mergeCell ref="A75:D75"/>
    <mergeCell ref="C78:D78"/>
    <mergeCell ref="C77:D77"/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2014-08-25T11:18:19Z</cp:lastPrinted>
  <dcterms:modified xsi:type="dcterms:W3CDTF">2014-08-25T11:25:28Z</dcterms:modified>
  <cp:category/>
  <cp:version/>
  <cp:contentType/>
  <cp:contentStatus/>
</cp:coreProperties>
</file>