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" sheetId="1" r:id="rId1"/>
    <sheet name="wydatki" sheetId="2" r:id="rId2"/>
    <sheet name="zlecone" sheetId="3" r:id="rId3"/>
  </sheets>
  <definedNames/>
  <calcPr fullCalcOnLoad="1"/>
</workbook>
</file>

<file path=xl/sharedStrings.xml><?xml version="1.0" encoding="utf-8"?>
<sst xmlns="http://schemas.openxmlformats.org/spreadsheetml/2006/main" count="1924" uniqueCount="842">
  <si>
    <t>Dział</t>
  </si>
  <si>
    <t>Treść</t>
  </si>
  <si>
    <t>010</t>
  </si>
  <si>
    <t>Rolnictwo i łowiectwo</t>
  </si>
  <si>
    <t>296 170,70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</si>
  <si>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</si>
  <si>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</si>
  <si>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</si>
  <si>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</si>
  <si>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400,00</t>
  </si>
  <si>
    <t>2010</t>
  </si>
  <si>
    <t>Dotacje celowe otrzymane z budżetu państwa na realizację zadań bieżących z zakresu administracji rządowej oraz innych zadań zleconych gminie (związkom gmin) ustawami</t>
  </si>
  <si>
    <t>295 770,70</t>
  </si>
  <si>
    <t>600</t>
  </si>
  <si>
    <t>Transport i łączność</t>
  </si>
  <si>
    <t>122 838,00</t>
  </si>
  <si>
    <t>60004</t>
  </si>
  <si>
    <t>Lokalny transport zbiorowy</t>
  </si>
  <si>
    <t>112 838,00</t>
  </si>
  <si>
    <t>2310</t>
  </si>
  <si>
    <t>Dotacje celowe otrzymane z gminy na zadania bieżące realizowane na podstawie porozumień (umów) między jednostkami samorządu terytorialnego</t>
  </si>
  <si>
    <t>60014</t>
  </si>
  <si>
    <t>Drogi publiczne powiatowe</t>
  </si>
  <si>
    <t>10 000,00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</si>
  <si>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</si>
  <si>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</si>
  <si>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</si>
  <si>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</si>
  <si>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3 012 487,00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</si>
  <si>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</si>
  <si>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</si>
  <si>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</si>
  <si>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</si>
  <si>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23 761,00</t>
  </si>
  <si>
    <t>185 000,00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</si>
  <si>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</si>
  <si>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</si>
  <si>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</si>
  <si>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</si>
  <si>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</si>
  <si>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2 795 280,00</t>
  </si>
  <si>
    <t>0920</t>
  </si>
  <si>
    <t>Pozostałe odsetki</t>
  </si>
  <si>
    <t>1 000,00</t>
  </si>
  <si>
    <t>750</t>
  </si>
  <si>
    <t>Administracja publiczna</t>
  </si>
  <si>
    <t>1 793 451,00</t>
  </si>
  <si>
    <t>75011</t>
  </si>
  <si>
    <t>Urzędy wojewódzkie</t>
  </si>
  <si>
    <t>45 938,00</t>
  </si>
  <si>
    <t>75023</t>
  </si>
  <si>
    <t>Urzędy gmin (miast i miast na prawach powiatu)</t>
  </si>
  <si>
    <t>350,00</t>
  </si>
  <si>
    <t>0830</t>
  </si>
  <si>
    <t>Wpływy z usług</t>
  </si>
  <si>
    <t>75095</t>
  </si>
  <si>
    <t>1 747 163,00</t>
  </si>
  <si>
    <t>6209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</si>
  <si>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</si>
  <si>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262 074,00</t>
  </si>
  <si>
    <t>6297</t>
  </si>
  <si>
    <t>Środki na dofinansowanie własnych inwestycji gmin (związków gmin), powiatów (związków powiatów), samorządów województw, pozyskane z innych źródeł</t>
  </si>
  <si>
    <t>1 485 089,00</t>
  </si>
  <si>
    <t>751</t>
  </si>
  <si>
    <t>Urzędy naczelnych organów władzy państwowej, kontroli i ochrony prawa oraz sądownictwa</t>
  </si>
  <si>
    <t>15 628,00</t>
  </si>
  <si>
    <t>75101</t>
  </si>
  <si>
    <t>Urzędy naczelnych organów władzy państwowej, kontroli i ochrony prawa</t>
  </si>
  <si>
    <t>1 109,00</t>
  </si>
  <si>
    <t>75107</t>
  </si>
  <si>
    <t>Wybory Prezydenta Rzeczypospolitej Polskiej</t>
  </si>
  <si>
    <t>14 519,00</t>
  </si>
  <si>
    <t>754</t>
  </si>
  <si>
    <t>Bezpieczeństwo publiczne i ochrona przeciwpożarowa</t>
  </si>
  <si>
    <t>833 448,00</t>
  </si>
  <si>
    <t>75412</t>
  </si>
  <si>
    <t>Ochotnicze straże pożarne</t>
  </si>
  <si>
    <t>6207</t>
  </si>
  <si>
    <t>756</t>
  </si>
  <si>
    <t>Dochody od osób prawnych, od osób fizycznych i od innych jednostek nieposiadających osobowości prawnej oraz wydatki związane z ich poborem</t>
  </si>
  <si>
    <t>12 146 922,00</t>
  </si>
  <si>
    <t>75601</t>
  </si>
  <si>
    <t>Wpływy z podatku dochodowego od osób fizycznych</t>
  </si>
  <si>
    <t>7 100,00</t>
  </si>
  <si>
    <t>0350</t>
  </si>
  <si>
    <t>Podatek od działalności gospodarczej osób fizycznych, opłacany w formie karty podatkowej</t>
  </si>
  <si>
    <t>7 000,00</t>
  </si>
  <si>
    <t>0910</t>
  </si>
  <si>
    <t>Odsetki od nieterminowych wpłat z tytułu podatków i opłat</t>
  </si>
  <si>
    <t>100,00</t>
  </si>
  <si>
    <t>75615</t>
  </si>
  <si>
    <t>Wpływy z podatku rolnego, podatku leśnego, podatku od czynności cywilnoprawnych, podatków i opłat lokalnych od osób prawnych i innych jednostek organizacyjnych</t>
  </si>
  <si>
    <t>2 458 352,00</t>
  </si>
  <si>
    <t>0310</t>
  </si>
  <si>
    <t>Podatek od nieruchomości</t>
  </si>
  <si>
    <t>2 009 000,00</t>
  </si>
  <si>
    <t>0320</t>
  </si>
  <si>
    <t>Podatek rolny</t>
  </si>
  <si>
    <t>263 900,00</t>
  </si>
  <si>
    <t>0330</t>
  </si>
  <si>
    <t>Podatek leśny</t>
  </si>
  <si>
    <t>2 728,00</t>
  </si>
  <si>
    <t>0340</t>
  </si>
  <si>
    <t>Podatek od środków transportowych</t>
  </si>
  <si>
    <t>117 900,00</t>
  </si>
  <si>
    <t>0500</t>
  </si>
  <si>
    <t>Podatek od czynności cywilnoprawnych</t>
  </si>
  <si>
    <t>60 000,00</t>
  </si>
  <si>
    <t>0590</t>
  </si>
  <si>
    <t>Wpływy z opłat za koncesje i licencje</t>
  </si>
  <si>
    <t>3 824,00</t>
  </si>
  <si>
    <t>75616</t>
  </si>
  <si>
    <t>Wpływy z podatku rolnego, podatku leśnego, podatku od spadków i darowizn, podatku od czynności cywilno-prawnych oraz podatków i opłat lokalnych od osób fizycznych</t>
  </si>
  <si>
    <t>2 115 237,00</t>
  </si>
  <si>
    <t>967 000,00</t>
  </si>
  <si>
    <t>740 000,00</t>
  </si>
  <si>
    <t>237,00</t>
  </si>
  <si>
    <t>175 000,00</t>
  </si>
  <si>
    <t>0360</t>
  </si>
  <si>
    <t>Podatek od spadków i darowizn</t>
  </si>
  <si>
    <t>12 000,00</t>
  </si>
  <si>
    <t>0430</t>
  </si>
  <si>
    <t>Wpływy z opłaty targowej</t>
  </si>
  <si>
    <t>4 000,00</t>
  </si>
  <si>
    <t>200 000,00</t>
  </si>
  <si>
    <t>0690</t>
  </si>
  <si>
    <t>Wpływy z różnych opłat</t>
  </si>
  <si>
    <t>3 000,00</t>
  </si>
  <si>
    <t>14 000,00</t>
  </si>
  <si>
    <t>75618</t>
  </si>
  <si>
    <t>Wpływy z innych opłat stanowiących dochody jednostek samorządu terytorialnego na podstawie ustaw</t>
  </si>
  <si>
    <t>275 800,00</t>
  </si>
  <si>
    <t>0410</t>
  </si>
  <si>
    <t>Wpływy z opłaty skarbowej</t>
  </si>
  <si>
    <t>18 000,00</t>
  </si>
  <si>
    <t>0480</t>
  </si>
  <si>
    <t>Wpływy z opłat za zezwolenia na sprzedaż alkoholu</t>
  </si>
  <si>
    <t>100 000,00</t>
  </si>
  <si>
    <t>0490</t>
  </si>
  <si>
    <t>Wpływy z innych lokalnych opłat pobieranych przez jednostki samorządu terytorialnego na podstawie odrębnych ustaw</t>
  </si>
  <si>
    <t>157 000,00</t>
  </si>
  <si>
    <t>800,00</t>
  </si>
  <si>
    <t>75621</t>
  </si>
  <si>
    <t>Udziały gmin w podatkach stanowiących dochód budżetu państwa</t>
  </si>
  <si>
    <t>7 290 433,00</t>
  </si>
  <si>
    <t>0010</t>
  </si>
  <si>
    <t>Podatek dochodowy od osób fizycznych</t>
  </si>
  <si>
    <t>7 160 433,00</t>
  </si>
  <si>
    <t>0020</t>
  </si>
  <si>
    <t>Podatek dochodowy od osób prawnych</t>
  </si>
  <si>
    <t>130 000,00</t>
  </si>
  <si>
    <t>758</t>
  </si>
  <si>
    <t>Różne rozliczenia</t>
  </si>
  <si>
    <t>8 818 964,00</t>
  </si>
  <si>
    <t>75801</t>
  </si>
  <si>
    <t>Część oświatowa subwencji ogólnej dla jednostek samorządu terytorialnego</t>
  </si>
  <si>
    <t>8 339 973,00</t>
  </si>
  <si>
    <t>2920</t>
  </si>
  <si>
    <t>Subwencje ogólne z budżetu państwa</t>
  </si>
  <si>
    <t>75807</t>
  </si>
  <si>
    <t>Część wyrównawcza subwencji ogólnej dla gmin</t>
  </si>
  <si>
    <t>409 986,00</t>
  </si>
  <si>
    <t>75814</t>
  </si>
  <si>
    <t>Różne rozliczenia finansowe</t>
  </si>
  <si>
    <t>69 005,00</t>
  </si>
  <si>
    <t>16 000,00</t>
  </si>
  <si>
    <t>0970</t>
  </si>
  <si>
    <t>Wpływy z różnych dochodów</t>
  </si>
  <si>
    <t>1 400,00</t>
  </si>
  <si>
    <t>2030</t>
  </si>
  <si>
    <t>Dotacje celowe otrzymane z budżetu państwa na realizację własnych zadań bieżących gmin (związków gmin)</t>
  </si>
  <si>
    <t>15 000,00</t>
  </si>
  <si>
    <t>2400</t>
  </si>
  <si>
    <t>Wpływy do budżetu pozostałości środków finansowych gromadzonych na wydzielonym rachunku jednostki budżetowej</t>
  </si>
  <si>
    <t>605,00</t>
  </si>
  <si>
    <t>6330</t>
  </si>
  <si>
    <t>Dotacje celowe otrzymane z budżetu państwa na realizację inwestycji i zakupów inwestycyjnych własnych gmin (związków gmin)</t>
  </si>
  <si>
    <t>20 000,00</t>
  </si>
  <si>
    <t>801</t>
  </si>
  <si>
    <t>Oświata i wychowanie</t>
  </si>
  <si>
    <t>900 557,00</t>
  </si>
  <si>
    <t>80101</t>
  </si>
  <si>
    <t>Szkoły podstawowe</t>
  </si>
  <si>
    <t>5 025,00</t>
  </si>
  <si>
    <t>2 000,00</t>
  </si>
  <si>
    <t>3 025,00</t>
  </si>
  <si>
    <t>80103</t>
  </si>
  <si>
    <t>Oddziały przedszkolne w szkołach podstawowych</t>
  </si>
  <si>
    <t>41 639,00</t>
  </si>
  <si>
    <t>38 189,00</t>
  </si>
  <si>
    <t>3 450,00</t>
  </si>
  <si>
    <t>80104</t>
  </si>
  <si>
    <t xml:space="preserve">Przedszkola </t>
  </si>
  <si>
    <t>853 893,00</t>
  </si>
  <si>
    <t>200,00</t>
  </si>
  <si>
    <t>122 000,00</t>
  </si>
  <si>
    <t>390,00</t>
  </si>
  <si>
    <t>6 465,00</t>
  </si>
  <si>
    <t>533 388,00</t>
  </si>
  <si>
    <t>191 450,00</t>
  </si>
  <si>
    <t>852</t>
  </si>
  <si>
    <t>Pomoc społeczna</t>
  </si>
  <si>
    <t>1 208 418,00</t>
  </si>
  <si>
    <t>85212</t>
  </si>
  <si>
    <t>Świadczenia rodzinne, świadczenia z funduszu alimentacyjnego oraz składki na ubezpieczenia emerytalne i rentowe z ubezpieczenia społecznego</t>
  </si>
  <si>
    <t>977 248,00</t>
  </si>
  <si>
    <t>968 525,00</t>
  </si>
  <si>
    <t>2360</t>
  </si>
  <si>
    <t>Dochody jednostek samorządu terytorialnego związane z realizacją zadań z zakresu administracji rządowej oraz innych zadań zleconych ustawami</t>
  </si>
  <si>
    <t>8 723,00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</si>
  <si>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</si>
  <si>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</si>
  <si>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4 945,00</t>
  </si>
  <si>
    <t>2 414,00</t>
  </si>
  <si>
    <t>2 531,00</t>
  </si>
  <si>
    <t>85214</t>
  </si>
  <si>
    <t>Zasiłki i pomoc w naturze oraz składki na ubezpieczenia emerytalne i rentowe</t>
  </si>
  <si>
    <t>118 500,00</t>
  </si>
  <si>
    <t>85215</t>
  </si>
  <si>
    <t>Dodatki mieszkaniowe</t>
  </si>
  <si>
    <t>464,00</t>
  </si>
  <si>
    <t>85216</t>
  </si>
  <si>
    <t>Zasiłki stałe</t>
  </si>
  <si>
    <t>37 200,00</t>
  </si>
  <si>
    <t>85219</t>
  </si>
  <si>
    <t>Ośrodki pomocy społecznej</t>
  </si>
  <si>
    <t>37 717,00</t>
  </si>
  <si>
    <t>900,00</t>
  </si>
  <si>
    <t>85,00</t>
  </si>
  <si>
    <t>36 732,00</t>
  </si>
  <si>
    <t>85295</t>
  </si>
  <si>
    <t>32 344,00</t>
  </si>
  <si>
    <t>4 944,00</t>
  </si>
  <si>
    <t>27 400,00</t>
  </si>
  <si>
    <t>854</t>
  </si>
  <si>
    <t>Edukacyjna opieka wychowawcza</t>
  </si>
  <si>
    <t>35 842,00</t>
  </si>
  <si>
    <t>85415</t>
  </si>
  <si>
    <t>Pomoc materialna dla uczniów</t>
  </si>
  <si>
    <t>900</t>
  </si>
  <si>
    <t>Gospodarka komunalna i ochrona środowiska</t>
  </si>
  <si>
    <t>55 000,00</t>
  </si>
  <si>
    <t>90019</t>
  </si>
  <si>
    <t>Wpływy i wydatki związane z gromadzeniem środków z opłat i kar za korzystanie ze środowiska</t>
  </si>
  <si>
    <t>90095</t>
  </si>
  <si>
    <t>35 000,00</t>
  </si>
  <si>
    <t>Razem:</t>
  </si>
  <si>
    <t>29 239 725,70</t>
  </si>
  <si>
    <t>406 920,70</t>
  </si>
  <si>
    <t>01009</t>
  </si>
  <si>
    <t>Spółki wodne</t>
  </si>
  <si>
    <t>4430</t>
  </si>
  <si>
    <t>Różne opłaty i składki</t>
  </si>
  <si>
    <t>01010</t>
  </si>
  <si>
    <t>Infrastruktura wodociągowa i sanitacyjna wsi</t>
  </si>
  <si>
    <t>90 000,00</t>
  </si>
  <si>
    <t>6050</t>
  </si>
  <si>
    <t>Wydatki inwestycyjne jednostek budżetowych</t>
  </si>
  <si>
    <t>01030</t>
  </si>
  <si>
    <t>Izby rolnicze</t>
  </si>
  <si>
    <t>20 150,00</t>
  </si>
  <si>
    <t>2850</t>
  </si>
  <si>
    <t>Wpłaty gmin na rzecz izb rolniczych w wysokości 2% uzyskanych wpływów z podatku rolnego</t>
  </si>
  <si>
    <t>4010</t>
  </si>
  <si>
    <t>Wynagrodzenia osobowe pracowników</t>
  </si>
  <si>
    <t>3 510,10</t>
  </si>
  <si>
    <t>4110</t>
  </si>
  <si>
    <t>Składki na ubezpieczenia społeczne</t>
  </si>
  <si>
    <t>600,23</t>
  </si>
  <si>
    <t>4120</t>
  </si>
  <si>
    <t>Składki na Fundusz Pracy</t>
  </si>
  <si>
    <t>86,00</t>
  </si>
  <si>
    <t>4210</t>
  </si>
  <si>
    <t>Zakup materiałów i wyposażenia</t>
  </si>
  <si>
    <t>72,60</t>
  </si>
  <si>
    <t>4300</t>
  </si>
  <si>
    <t>Zakup usług pozostałych</t>
  </si>
  <si>
    <t>1 530,50</t>
  </si>
  <si>
    <t>289 971,27</t>
  </si>
  <si>
    <t>1 783 600,00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</si>
  <si>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</si>
  <si>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</si>
  <si>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</si>
  <si>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</si>
  <si>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656 100,00</t>
  </si>
  <si>
    <t>Dotacje celowe przekazane dla powiatu na zadania bieżące realizowane na podstawie porozumień (umów) między jednostkami samorządu terytorialnego</t>
  </si>
  <si>
    <t>616 100,00</t>
  </si>
  <si>
    <t>60016</t>
  </si>
  <si>
    <t>Drogi publiczne gminne</t>
  </si>
  <si>
    <t>1 057 700,00</t>
  </si>
  <si>
    <t>82 300,00</t>
  </si>
  <si>
    <t>4270</t>
  </si>
  <si>
    <t>Zakup usług remontowych</t>
  </si>
  <si>
    <t>365 924,00</t>
  </si>
  <si>
    <t>210 000,00</t>
  </si>
  <si>
    <t>399 476,00</t>
  </si>
  <si>
    <t>60017</t>
  </si>
  <si>
    <t>Drogi wewnetrzne</t>
  </si>
  <si>
    <t>60095</t>
  </si>
  <si>
    <t>1 600,00</t>
  </si>
  <si>
    <t>2319</t>
  </si>
  <si>
    <t>630</t>
  </si>
  <si>
    <t>Turystyka</t>
  </si>
  <si>
    <t>9 800,00</t>
  </si>
  <si>
    <t>63095</t>
  </si>
  <si>
    <t>5 800,00</t>
  </si>
  <si>
    <t>786 910,00</t>
  </si>
  <si>
    <t>70004</t>
  </si>
  <si>
    <t>Różne jednostki obsługi gospodarki mieszkaniowej</t>
  </si>
  <si>
    <t>279 250,00</t>
  </si>
  <si>
    <t>150,00</t>
  </si>
  <si>
    <t>13 000,00</t>
  </si>
  <si>
    <t>1 700,00</t>
  </si>
  <si>
    <t>4480</t>
  </si>
  <si>
    <t>242 000,00</t>
  </si>
  <si>
    <t>4600</t>
  </si>
  <si>
    <t>Kary i odszkodowania wypłacane na rzecz osób prawnych i innych jednostek organizacyjnych</t>
  </si>
  <si>
    <t>21 000,00</t>
  </si>
  <si>
    <t>507 660,00</t>
  </si>
  <si>
    <t>2 660,00</t>
  </si>
  <si>
    <t>4610</t>
  </si>
  <si>
    <t>Koszty postępowania sądowego i prokuratorskiego</t>
  </si>
  <si>
    <t>5 000,00</t>
  </si>
  <si>
    <t>500 000,00</t>
  </si>
  <si>
    <t>710</t>
  </si>
  <si>
    <t>Działalność usługowa</t>
  </si>
  <si>
    <t>74 600,00</t>
  </si>
  <si>
    <t>71004</t>
  </si>
  <si>
    <t>Plany zagospodarowania przestrzennego</t>
  </si>
  <si>
    <t>32 100,00</t>
  </si>
  <si>
    <t>4170</t>
  </si>
  <si>
    <t>Wynagrodzenia bezosobowe</t>
  </si>
  <si>
    <t>30 000,00</t>
  </si>
  <si>
    <t>71014</t>
  </si>
  <si>
    <t>Opracowania geodezyjne i kartograficzne</t>
  </si>
  <si>
    <t>17 000,00</t>
  </si>
  <si>
    <t>71095</t>
  </si>
  <si>
    <t>25 500,00</t>
  </si>
  <si>
    <t>0,00</t>
  </si>
  <si>
    <t>4 057 528,00</t>
  </si>
  <si>
    <t>25 990,00</t>
  </si>
  <si>
    <t>4 401,00</t>
  </si>
  <si>
    <t>636,00</t>
  </si>
  <si>
    <t>700,00</t>
  </si>
  <si>
    <t>12 911,00</t>
  </si>
  <si>
    <t>4410</t>
  </si>
  <si>
    <t>Podróże służbowe krajowe</t>
  </si>
  <si>
    <t>1 300,00</t>
  </si>
  <si>
    <t>75022</t>
  </si>
  <si>
    <t>Rady gmin (miast i miast na prawach powiatu)</t>
  </si>
  <si>
    <t>90 550,00</t>
  </si>
  <si>
    <t>3030</t>
  </si>
  <si>
    <t xml:space="preserve">Różne wydatki na rzecz osób fizycznych </t>
  </si>
  <si>
    <t>82 400,00</t>
  </si>
  <si>
    <t>3 600,00</t>
  </si>
  <si>
    <t>4 550,00</t>
  </si>
  <si>
    <t>1 843 520,00</t>
  </si>
  <si>
    <t>3020</t>
  </si>
  <si>
    <t>Wydatki osobowe niezaliczone do wynagrodzeń</t>
  </si>
  <si>
    <t>1 200,00</t>
  </si>
  <si>
    <t>1 072 000,00</t>
  </si>
  <si>
    <t>4040</t>
  </si>
  <si>
    <t>Dodatkowe wynagrodzenie roczne</t>
  </si>
  <si>
    <t>84 000,00</t>
  </si>
  <si>
    <t>188 000,00</t>
  </si>
  <si>
    <t>6 700,00</t>
  </si>
  <si>
    <t>46 100,00</t>
  </si>
  <si>
    <t>4260</t>
  </si>
  <si>
    <t>Zakup energii</t>
  </si>
  <si>
    <t>39 500,00</t>
  </si>
  <si>
    <t>4280</t>
  </si>
  <si>
    <t>Zakup usług zdrowotnych</t>
  </si>
  <si>
    <t>266 800,00</t>
  </si>
  <si>
    <t>4360</t>
  </si>
  <si>
    <t>Opłaty z tytułu zakupu usług telekomunikacyjnych</t>
  </si>
  <si>
    <t>11 600,00</t>
  </si>
  <si>
    <t>4420</t>
  </si>
  <si>
    <t>Podróże służbowe zagraniczne</t>
  </si>
  <si>
    <t>1 670,00</t>
  </si>
  <si>
    <t>4440</t>
  </si>
  <si>
    <t>Odpisy na zakładowy fundusz świadczeń socjalnych</t>
  </si>
  <si>
    <t>22 000,00</t>
  </si>
  <si>
    <t>4 800,00</t>
  </si>
  <si>
    <t>4700</t>
  </si>
  <si>
    <t xml:space="preserve">Szkolenia pracowników niebędących członkami korpusu służby cywilnej </t>
  </si>
  <si>
    <t>4 350,00</t>
  </si>
  <si>
    <t>6060</t>
  </si>
  <si>
    <t>Wydatki na zakupy inwestycyjne jednostek budżetowych</t>
  </si>
  <si>
    <t>75075</t>
  </si>
  <si>
    <t>Promocja jednostek samorządu terytorialnego</t>
  </si>
  <si>
    <t>113 500,00</t>
  </si>
  <si>
    <t>17 510,00</t>
  </si>
  <si>
    <t>95 523,00</t>
  </si>
  <si>
    <t>467,00</t>
  </si>
  <si>
    <t>1 964 020,00</t>
  </si>
  <si>
    <t>24 200,00</t>
  </si>
  <si>
    <t>4100</t>
  </si>
  <si>
    <t>Wynagrodzenia agencyjno-prowizyjne</t>
  </si>
  <si>
    <t>22 500,00</t>
  </si>
  <si>
    <t>2 200,00</t>
  </si>
  <si>
    <t>500,00</t>
  </si>
  <si>
    <t>8 000,00</t>
  </si>
  <si>
    <t>65 500,00</t>
  </si>
  <si>
    <t>6057</t>
  </si>
  <si>
    <t>1 563 252,00</t>
  </si>
  <si>
    <t>6059</t>
  </si>
  <si>
    <t>275 868,00</t>
  </si>
  <si>
    <t>929,00</t>
  </si>
  <si>
    <t>158,00</t>
  </si>
  <si>
    <t>22,00</t>
  </si>
  <si>
    <t>7 269,00</t>
  </si>
  <si>
    <t>506,99</t>
  </si>
  <si>
    <t>50,22</t>
  </si>
  <si>
    <t>2 965,00</t>
  </si>
  <si>
    <t>1 465,74</t>
  </si>
  <si>
    <t>2 174,03</t>
  </si>
  <si>
    <t>88,02</t>
  </si>
  <si>
    <t>1 364 576,00</t>
  </si>
  <si>
    <t>75404</t>
  </si>
  <si>
    <t>Komendy wojewódzkie Policji</t>
  </si>
  <si>
    <t>36 000,00</t>
  </si>
  <si>
    <t>6170</t>
  </si>
  <si>
    <t>Wpłaty jednostek na państwowy fundusz celowy na finansowanie lub dofinansowanie zadań inwestycyjnych</t>
  </si>
  <si>
    <t>1 260 296,00</t>
  </si>
  <si>
    <t>23 000,00</t>
  </si>
  <si>
    <t>20 600,00</t>
  </si>
  <si>
    <t>51 300,00</t>
  </si>
  <si>
    <t>32 359,00</t>
  </si>
  <si>
    <t>18 446,00</t>
  </si>
  <si>
    <t>28 000,00</t>
  </si>
  <si>
    <t>1 140,00</t>
  </si>
  <si>
    <t>13 941,00</t>
  </si>
  <si>
    <t>29 700,00</t>
  </si>
  <si>
    <t>6067</t>
  </si>
  <si>
    <t>6069</t>
  </si>
  <si>
    <t>208 362,00</t>
  </si>
  <si>
    <t>75421</t>
  </si>
  <si>
    <t>Zarządzanie kryzysowe</t>
  </si>
  <si>
    <t>68 280,00</t>
  </si>
  <si>
    <t>3 100,00</t>
  </si>
  <si>
    <t>550,00</t>
  </si>
  <si>
    <t>630,00</t>
  </si>
  <si>
    <t>4810</t>
  </si>
  <si>
    <t>Rezerwy</t>
  </si>
  <si>
    <t>757</t>
  </si>
  <si>
    <t>Obsługa długu publicznego</t>
  </si>
  <si>
    <t>315 000,00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</si>
  <si>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</si>
  <si>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</si>
  <si>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</si>
  <si>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</si>
  <si>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</si>
  <si>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</si>
  <si>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300 000,00</t>
  </si>
  <si>
    <t>75818</t>
  </si>
  <si>
    <t>Rezerwy ogólne i celowe</t>
  </si>
  <si>
    <t>11 561 680,00</t>
  </si>
  <si>
    <t>4 210 294,00</t>
  </si>
  <si>
    <t>2590</t>
  </si>
  <si>
    <t>Dotacja podmiotowa z budżetu dla publicznej jednostki systemu oświaty prowadzonej przez osobę prawną inną niż jednostka samorządu terytorialnego lub przez osobę fizyczną</t>
  </si>
  <si>
    <t>538 189,00</t>
  </si>
  <si>
    <t>191 950,00</t>
  </si>
  <si>
    <t>2 261 770,00</t>
  </si>
  <si>
    <t>183 360,00</t>
  </si>
  <si>
    <t>452 435,00</t>
  </si>
  <si>
    <t>64 500,00</t>
  </si>
  <si>
    <t>4140</t>
  </si>
  <si>
    <t>Wpłaty na Państwowy Fundusz Rehabilitacji Osób Niepełnosprawnych</t>
  </si>
  <si>
    <t>5 810,00</t>
  </si>
  <si>
    <t>5 319,00</t>
  </si>
  <si>
    <t>59 737,00</t>
  </si>
  <si>
    <t>4240</t>
  </si>
  <si>
    <t>Zakup pomocy naukowych, dydaktycznych i książek</t>
  </si>
  <si>
    <t>10 289,00</t>
  </si>
  <si>
    <t>114 677,00</t>
  </si>
  <si>
    <t>20 997,00</t>
  </si>
  <si>
    <t>5 666,00</t>
  </si>
  <si>
    <t>57 506,00</t>
  </si>
  <si>
    <t>11 264,00</t>
  </si>
  <si>
    <t>2 424,00</t>
  </si>
  <si>
    <t>8 788,00</t>
  </si>
  <si>
    <t>133 297,00</t>
  </si>
  <si>
    <t>1 106,00</t>
  </si>
  <si>
    <t>33 210,00</t>
  </si>
  <si>
    <t>48 000,00</t>
  </si>
  <si>
    <t>206 000,00</t>
  </si>
  <si>
    <t>6 000,00</t>
  </si>
  <si>
    <t>2 709 948,00</t>
  </si>
  <si>
    <t>270 000,00</t>
  </si>
  <si>
    <t>2540</t>
  </si>
  <si>
    <t>Dotacja podmiotowa z budżetu dla niepublicznej jednostki systemu oświaty</t>
  </si>
  <si>
    <t>829 460,00</t>
  </si>
  <si>
    <t>76 510,00</t>
  </si>
  <si>
    <t>1 006 045,00</t>
  </si>
  <si>
    <t>75 960,00</t>
  </si>
  <si>
    <t>199 160,00</t>
  </si>
  <si>
    <t>28 380,00</t>
  </si>
  <si>
    <t>4 007,00</t>
  </si>
  <si>
    <t>1 902,00</t>
  </si>
  <si>
    <t>30 854,00</t>
  </si>
  <si>
    <t>5 513,00</t>
  </si>
  <si>
    <t>52 875,00</t>
  </si>
  <si>
    <t>15 544,00</t>
  </si>
  <si>
    <t>3 140,00</t>
  </si>
  <si>
    <t>31 411,00</t>
  </si>
  <si>
    <t>4 508,00</t>
  </si>
  <si>
    <t>1 003,00</t>
  </si>
  <si>
    <t>3 585,00</t>
  </si>
  <si>
    <t>64 212,00</t>
  </si>
  <si>
    <t>4580</t>
  </si>
  <si>
    <t>807,00</t>
  </si>
  <si>
    <t>4590</t>
  </si>
  <si>
    <t>Kary i odszkodowania wypłacane na rzecz osób fizycznych</t>
  </si>
  <si>
    <t>3 260,00</t>
  </si>
  <si>
    <t>1 080,00</t>
  </si>
  <si>
    <t>732,00</t>
  </si>
  <si>
    <t>80106</t>
  </si>
  <si>
    <t>Inne formy wychowania przedszkolnego</t>
  </si>
  <si>
    <t>80110</t>
  </si>
  <si>
    <t>Gimnazja</t>
  </si>
  <si>
    <t>2 335 143,00</t>
  </si>
  <si>
    <t>120 780,00</t>
  </si>
  <si>
    <t>1 437 107,00</t>
  </si>
  <si>
    <t>117 450,00</t>
  </si>
  <si>
    <t>287 120,00</t>
  </si>
  <si>
    <t>40 923,00</t>
  </si>
  <si>
    <t>4 071,00</t>
  </si>
  <si>
    <t>1 366,00</t>
  </si>
  <si>
    <t>29 050,00</t>
  </si>
  <si>
    <t>4211</t>
  </si>
  <si>
    <t>4 100,00</t>
  </si>
  <si>
    <t>6 278,00</t>
  </si>
  <si>
    <t>57 500,00</t>
  </si>
  <si>
    <t>10 609,00</t>
  </si>
  <si>
    <t>2 499,00</t>
  </si>
  <si>
    <t>29 279,00</t>
  </si>
  <si>
    <t>4301</t>
  </si>
  <si>
    <t>5 600,00</t>
  </si>
  <si>
    <t>4 451,00</t>
  </si>
  <si>
    <t>2 851,00</t>
  </si>
  <si>
    <t>4411</t>
  </si>
  <si>
    <t>4421</t>
  </si>
  <si>
    <t>14 650,00</t>
  </si>
  <si>
    <t>3 611,00</t>
  </si>
  <si>
    <t>83 221,00</t>
  </si>
  <si>
    <t>891,00</t>
  </si>
  <si>
    <t>71 586,00</t>
  </si>
  <si>
    <t>80113</t>
  </si>
  <si>
    <t>Dowożenie uczniów do szkół</t>
  </si>
  <si>
    <t>352 100,00</t>
  </si>
  <si>
    <t>2 100,00</t>
  </si>
  <si>
    <t>346 000,00</t>
  </si>
  <si>
    <t>80146</t>
  </si>
  <si>
    <t>Dokształcanie i doskonalenie nauczycieli</t>
  </si>
  <si>
    <t>35 244,00</t>
  </si>
  <si>
    <t>2 500,00</t>
  </si>
  <si>
    <t>6 615,00</t>
  </si>
  <si>
    <t>6 274,00</t>
  </si>
  <si>
    <t>17 655,00</t>
  </si>
  <si>
    <t>80148</t>
  </si>
  <si>
    <t>Stołówki szkolne i przedszkolne</t>
  </si>
  <si>
    <t>292 517,00</t>
  </si>
  <si>
    <t>1 695,00</t>
  </si>
  <si>
    <t>185 452,00</t>
  </si>
  <si>
    <t>16 150,00</t>
  </si>
  <si>
    <t>34 650,00</t>
  </si>
  <si>
    <t>4 940,00</t>
  </si>
  <si>
    <t>466,00</t>
  </si>
  <si>
    <t>11 923,00</t>
  </si>
  <si>
    <t>11 800,00</t>
  </si>
  <si>
    <t>3 768,00</t>
  </si>
  <si>
    <t>1 115,00</t>
  </si>
  <si>
    <t>9 209,00</t>
  </si>
  <si>
    <t>1 885,00</t>
  </si>
  <si>
    <t>8 346,00</t>
  </si>
  <si>
    <t>1 118,00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</si>
  <si>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</si>
  <si>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</si>
  <si>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744 000,00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</si>
  <si>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</si>
  <si>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</si>
  <si>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282 116,00</t>
  </si>
  <si>
    <t>255 411,00</t>
  </si>
  <si>
    <t>21 060,00</t>
  </si>
  <si>
    <t>3 625,00</t>
  </si>
  <si>
    <t>520,00</t>
  </si>
  <si>
    <t>1 500,00</t>
  </si>
  <si>
    <t>80195</t>
  </si>
  <si>
    <t>390 718,00</t>
  </si>
  <si>
    <t>110 000,00</t>
  </si>
  <si>
    <t>7 900,00</t>
  </si>
  <si>
    <t>20 200,00</t>
  </si>
  <si>
    <t>13 253,00</t>
  </si>
  <si>
    <t>175 935,00</t>
  </si>
  <si>
    <t>13 600,00</t>
  </si>
  <si>
    <t>600,00</t>
  </si>
  <si>
    <t>42 680,00</t>
  </si>
  <si>
    <t>1 250,00</t>
  </si>
  <si>
    <t>851</t>
  </si>
  <si>
    <t>Ochrona zdrowia</t>
  </si>
  <si>
    <t>111 250,00</t>
  </si>
  <si>
    <t>85153</t>
  </si>
  <si>
    <t>Zwalczanie narkomanii</t>
  </si>
  <si>
    <t>85154</t>
  </si>
  <si>
    <t>Przeciwdziałanie alkoholizmowi</t>
  </si>
  <si>
    <t>110 250,00</t>
  </si>
  <si>
    <t>25 897,00</t>
  </si>
  <si>
    <t>6 191,00</t>
  </si>
  <si>
    <t>811,00</t>
  </si>
  <si>
    <t>15 741,00</t>
  </si>
  <si>
    <t>12 483,00</t>
  </si>
  <si>
    <t>4220</t>
  </si>
  <si>
    <t>Zakup środków żywności</t>
  </si>
  <si>
    <t>5 609,00</t>
  </si>
  <si>
    <t>36 231,00</t>
  </si>
  <si>
    <t>242,00</t>
  </si>
  <si>
    <t>684,00</t>
  </si>
  <si>
    <t>161,00</t>
  </si>
  <si>
    <t>2 143 311,00</t>
  </si>
  <si>
    <t>85202</t>
  </si>
  <si>
    <t>Domy pomocy społecznej</t>
  </si>
  <si>
    <t>294 590,00</t>
  </si>
  <si>
    <t>4330</t>
  </si>
  <si>
    <t>Zakup usług przez jednostki samorządu terytorialnego od innych jednostek samorządu terytorialnego</t>
  </si>
  <si>
    <t>85204</t>
  </si>
  <si>
    <t>Rodziny zastępcze</t>
  </si>
  <si>
    <t>8 015,00</t>
  </si>
  <si>
    <t>85205</t>
  </si>
  <si>
    <t>Zadania w zakresie przeciwdziałania przemocy w rodzinie</t>
  </si>
  <si>
    <t>2 328,00</t>
  </si>
  <si>
    <t>85206</t>
  </si>
  <si>
    <t>Wspieranie rodziny</t>
  </si>
  <si>
    <t>40 599,00</t>
  </si>
  <si>
    <t>28 960,00</t>
  </si>
  <si>
    <t>2 315,00</t>
  </si>
  <si>
    <t>5 618,00</t>
  </si>
  <si>
    <t>765,00</t>
  </si>
  <si>
    <t>1 486,00</t>
  </si>
  <si>
    <t>1 094,00</t>
  </si>
  <si>
    <t>361,00</t>
  </si>
  <si>
    <t>978 787,00</t>
  </si>
  <si>
    <t>3110</t>
  </si>
  <si>
    <t>Świadczenia społeczne</t>
  </si>
  <si>
    <t>906 048,00</t>
  </si>
  <si>
    <t>20 555,00</t>
  </si>
  <si>
    <t>36 628,00</t>
  </si>
  <si>
    <t>503,00</t>
  </si>
  <si>
    <t>1 159,00</t>
  </si>
  <si>
    <t>3 194,00</t>
  </si>
  <si>
    <t>8 356,00</t>
  </si>
  <si>
    <t>50,00</t>
  </si>
  <si>
    <t>5 578,00</t>
  </si>
  <si>
    <t>4130</t>
  </si>
  <si>
    <t>Składki na ubezpieczenie zdrowotne</t>
  </si>
  <si>
    <t>239 692,00</t>
  </si>
  <si>
    <t>15 019,00</t>
  </si>
  <si>
    <t>13 054,72</t>
  </si>
  <si>
    <t>9,28</t>
  </si>
  <si>
    <t>1 955,00</t>
  </si>
  <si>
    <t>43 053,00</t>
  </si>
  <si>
    <t>426 338,00</t>
  </si>
  <si>
    <t>465,00</t>
  </si>
  <si>
    <t>284 516,00</t>
  </si>
  <si>
    <t>23 751,00</t>
  </si>
  <si>
    <t>54 697,00</t>
  </si>
  <si>
    <t>7 277,00</t>
  </si>
  <si>
    <t>16 156,00</t>
  </si>
  <si>
    <t>10 035,00</t>
  </si>
  <si>
    <t>10 437,00</t>
  </si>
  <si>
    <t>4 760,00</t>
  </si>
  <si>
    <t>5 077,00</t>
  </si>
  <si>
    <t>650,00</t>
  </si>
  <si>
    <t>5 744,00</t>
  </si>
  <si>
    <t>111,00</t>
  </si>
  <si>
    <t>2 197,00</t>
  </si>
  <si>
    <t>85228</t>
  </si>
  <si>
    <t>Usługi opiekuńcze i specjalistyczne usługi opiekuńcze</t>
  </si>
  <si>
    <t>1 875,00</t>
  </si>
  <si>
    <t>585,00</t>
  </si>
  <si>
    <t>62,00</t>
  </si>
  <si>
    <t>1 228,00</t>
  </si>
  <si>
    <t>87 437,00</t>
  </si>
  <si>
    <t>65 126,00</t>
  </si>
  <si>
    <t>615,00</t>
  </si>
  <si>
    <t>113,00</t>
  </si>
  <si>
    <t>16,00</t>
  </si>
  <si>
    <t>2 786,00</t>
  </si>
  <si>
    <t>18 781,00</t>
  </si>
  <si>
    <t>853</t>
  </si>
  <si>
    <t>Pozostałe zadania w zakresie polityki społecznej</t>
  </si>
  <si>
    <t>13 524,00</t>
  </si>
  <si>
    <t>85311</t>
  </si>
  <si>
    <t>Rehabilitacja zawodowa i społeczna osób niepełnosprawnych</t>
  </si>
  <si>
    <t>2 024,00</t>
  </si>
  <si>
    <t>85395</t>
  </si>
  <si>
    <t>11 500,00</t>
  </si>
  <si>
    <t>2820</t>
  </si>
  <si>
    <t>Dotacja celowa z budżetu na finansowanie lub dofinansowanie zadań zleconych do realizacji stowarzyszeniom</t>
  </si>
  <si>
    <t>241 435,00</t>
  </si>
  <si>
    <t>85401</t>
  </si>
  <si>
    <t>Świetlice szkolne</t>
  </si>
  <si>
    <t>193 261,00</t>
  </si>
  <si>
    <t>4 512,00</t>
  </si>
  <si>
    <t>136 642,00</t>
  </si>
  <si>
    <t>10 120,00</t>
  </si>
  <si>
    <t>25 850,00</t>
  </si>
  <si>
    <t>3 680,00</t>
  </si>
  <si>
    <t>535,00</t>
  </si>
  <si>
    <t>8 466,00</t>
  </si>
  <si>
    <t>576,00</t>
  </si>
  <si>
    <t>2 880,00</t>
  </si>
  <si>
    <t>48 174,00</t>
  </si>
  <si>
    <t>3240</t>
  </si>
  <si>
    <t>Stypendia dla uczniów</t>
  </si>
  <si>
    <t>5 682 598,00</t>
  </si>
  <si>
    <t>90002</t>
  </si>
  <si>
    <t>Gospodarka odpadami</t>
  </si>
  <si>
    <t>90003</t>
  </si>
  <si>
    <t>Oczyszczanie miast i wsi</t>
  </si>
  <si>
    <t>149 542,00</t>
  </si>
  <si>
    <t>24 644,00</t>
  </si>
  <si>
    <t>109 898,00</t>
  </si>
  <si>
    <t>4520</t>
  </si>
  <si>
    <t>Opłaty na rzecz budżetów jednostek samorządu terytorialnego</t>
  </si>
  <si>
    <t>90004</t>
  </si>
  <si>
    <t>Utrzymanie zieleni w miastach i gminach</t>
  </si>
  <si>
    <t>121 400,00</t>
  </si>
  <si>
    <t>14 700,00</t>
  </si>
  <si>
    <t>5 500,00</t>
  </si>
  <si>
    <t>101 200,00</t>
  </si>
  <si>
    <t>90013</t>
  </si>
  <si>
    <t>Schroniska dla zwierząt</t>
  </si>
  <si>
    <t>99 150,00</t>
  </si>
  <si>
    <t>10 800,00</t>
  </si>
  <si>
    <t>14 195,00</t>
  </si>
  <si>
    <t>7 155,00</t>
  </si>
  <si>
    <t>6650</t>
  </si>
  <si>
    <t>Wpłaty gmin i powiatów na rzecz innych jednostek samorządu terytorialnego oraz związków gmin lub związków powiatów na dofinansowanie zadań inwestycyjnych i zakupów inwestycyjnych</t>
  </si>
  <si>
    <t>67 000,00</t>
  </si>
  <si>
    <t>90015</t>
  </si>
  <si>
    <t>Oświetlenie ulic, placów i dróg</t>
  </si>
  <si>
    <t>429 906,00</t>
  </si>
  <si>
    <t>11 100,00</t>
  </si>
  <si>
    <t>244 000,00</t>
  </si>
  <si>
    <t>51 106,00</t>
  </si>
  <si>
    <t>90017</t>
  </si>
  <si>
    <t>Zakłady gospodarki komunalnej</t>
  </si>
  <si>
    <t>4 689 900,00</t>
  </si>
  <si>
    <t>2650</t>
  </si>
  <si>
    <t>Dotacja przedmiotowa z budżetu dla samorządowego zakładu budżetowego</t>
  </si>
  <si>
    <t>2 089 900,00</t>
  </si>
  <si>
    <t>6210</t>
  </si>
  <si>
    <t>Dotacje celowe z budżetu na finansowanie lub dofinansowanie kosztów realizacji inwestycji i zakupów inwestycyjnych samorządowych zakładów budżetowych</t>
  </si>
  <si>
    <t>2 600 000,00</t>
  </si>
  <si>
    <t>162 700,00</t>
  </si>
  <si>
    <t>11 650,00</t>
  </si>
  <si>
    <t>72 000,00</t>
  </si>
  <si>
    <t>13 500,00</t>
  </si>
  <si>
    <t>41 000,00</t>
  </si>
  <si>
    <t>18 500,00</t>
  </si>
  <si>
    <t>921</t>
  </si>
  <si>
    <t>Kultura i ochrona dziedzictwa narodowego</t>
  </si>
  <si>
    <t>1 413 858,00</t>
  </si>
  <si>
    <t>92109</t>
  </si>
  <si>
    <t>Domy i ośrodki kultury, świetlice i kluby</t>
  </si>
  <si>
    <t>35 968,00</t>
  </si>
  <si>
    <t>2 400,00</t>
  </si>
  <si>
    <t>340,00</t>
  </si>
  <si>
    <t>14 420,00</t>
  </si>
  <si>
    <t>2 508,00</t>
  </si>
  <si>
    <t>2 300,00</t>
  </si>
  <si>
    <t>92114</t>
  </si>
  <si>
    <t>Pozostałe instytucje kultury</t>
  </si>
  <si>
    <t>1 190 857,00</t>
  </si>
  <si>
    <t>2480</t>
  </si>
  <si>
    <t>Dotacja podmiotowa z budżetu dla samorządowej instytucji kultury</t>
  </si>
  <si>
    <t>882 649,00</t>
  </si>
  <si>
    <t>6068</t>
  </si>
  <si>
    <t>108 208,00</t>
  </si>
  <si>
    <t>92116</t>
  </si>
  <si>
    <t>Biblioteki</t>
  </si>
  <si>
    <t>164 133,00</t>
  </si>
  <si>
    <t>92195</t>
  </si>
  <si>
    <t>22 900,00</t>
  </si>
  <si>
    <t>4 400,00</t>
  </si>
  <si>
    <t>11 300,00</t>
  </si>
  <si>
    <t>926</t>
  </si>
  <si>
    <t>Kultura fizyczna</t>
  </si>
  <si>
    <t>146 161,00</t>
  </si>
  <si>
    <t>92695</t>
  </si>
  <si>
    <t>46 000,00</t>
  </si>
  <si>
    <t>3040</t>
  </si>
  <si>
    <t>Nagrody o charakterze szczególnym niezaliczone do wynagrodzeń</t>
  </si>
  <si>
    <t>3250</t>
  </si>
  <si>
    <t>Stypendia różne</t>
  </si>
  <si>
    <t>32 400,00</t>
  </si>
  <si>
    <t>37 261,00</t>
  </si>
  <si>
    <t>30 158 379,70</t>
  </si>
  <si>
    <t>Roz dział</t>
  </si>
  <si>
    <t>Para graf</t>
  </si>
  <si>
    <t>Plan</t>
  </si>
  <si>
    <t>Wykonanie</t>
  </si>
  <si>
    <t>% wykonania planu</t>
  </si>
  <si>
    <t>90020</t>
  </si>
  <si>
    <t>Wpływy i wydatki związane z gromadzeniem środków z opłat produktowych</t>
  </si>
  <si>
    <t>0400</t>
  </si>
  <si>
    <t>Wpływy z opłaty produktowej</t>
  </si>
  <si>
    <t>Informacja z wykonania budżetu Gminy Kleszczewo na dzień 30.06.2015r.</t>
  </si>
  <si>
    <t>w tym:</t>
  </si>
  <si>
    <t>dochody bieżace</t>
  </si>
  <si>
    <t>dochody majątkowe</t>
  </si>
  <si>
    <t>z tytułu dotacji i środków na finansowanie wydatków na realizację zadań finansowanych z udziałem środków, o których mowa w art..5 ust.1 pk.t 2 i 3</t>
  </si>
  <si>
    <t>Wydatki</t>
  </si>
  <si>
    <t>Dochody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</si>
  <si>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</si>
  <si>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</si>
  <si>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</si>
  <si>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</si>
  <si>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</si>
  <si>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</si>
  <si>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</si>
  <si>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</si>
  <si>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</si>
  <si>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</si>
  <si>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</si>
  <si>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</si>
  <si>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</si>
  <si>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</si>
  <si>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</si>
  <si>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</si>
  <si>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</si>
  <si>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</si>
  <si>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Rozdział</t>
  </si>
  <si>
    <t>Paragraf</t>
  </si>
  <si>
    <t>Po zmianie</t>
  </si>
  <si>
    <t>976 347,00</t>
  </si>
  <si>
    <t>1 333 683,70</t>
  </si>
  <si>
    <t>19 525,00</t>
  </si>
  <si>
    <t>2 177,00</t>
  </si>
  <si>
    <t>454,72</t>
  </si>
  <si>
    <t>4 200,00</t>
  </si>
  <si>
    <t>Wykonanie zadań zleconych z zakresu administracji rządowej na dzień 30.06.2015r.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</si>
</sst>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hair"/>
      <right/>
      <top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14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49" fillId="33" borderId="15" xfId="0" applyFont="1" applyFill="1" applyBorder="1" applyAlignment="1">
      <alignment/>
    </xf>
    <xf numFmtId="4" fontId="49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" fontId="49" fillId="33" borderId="0" xfId="0" applyNumberFormat="1" applyFont="1" applyFill="1" applyBorder="1" applyAlignment="1">
      <alignment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4" borderId="17" xfId="0" applyNumberFormat="1" applyFont="1" applyFill="1" applyBorder="1" applyAlignment="1" applyProtection="1">
      <alignment horizontal="right" vertical="center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 locked="0"/>
    </xf>
    <xf numFmtId="49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left" wrapText="1"/>
      <protection locked="0"/>
    </xf>
    <xf numFmtId="49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0" fillId="10" borderId="17" xfId="0" applyNumberFormat="1" applyFont="1" applyFill="1" applyBorder="1" applyAlignment="1" applyProtection="1">
      <alignment horizontal="right" vertical="center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10" borderId="10" xfId="0" applyNumberFormat="1" applyFont="1" applyFill="1" applyBorder="1" applyAlignment="1" applyProtection="1">
      <alignment horizontal="center" vertical="center" wrapText="1"/>
      <protection/>
    </xf>
    <xf numFmtId="0" fontId="5" fillId="10" borderId="12" xfId="0" applyNumberFormat="1" applyFont="1" applyFill="1" applyBorder="1" applyAlignment="1" applyProtection="1">
      <alignment horizontal="center" vertical="center" wrapText="1"/>
      <protection/>
    </xf>
    <xf numFmtId="0" fontId="5" fillId="10" borderId="12" xfId="0" applyNumberFormat="1" applyFont="1" applyFill="1" applyBorder="1" applyAlignment="1" applyProtection="1">
      <alignment horizontal="left" vertical="center" wrapText="1"/>
      <protection/>
    </xf>
    <xf numFmtId="0" fontId="5" fillId="10" borderId="14" xfId="0" applyNumberFormat="1" applyFont="1" applyFill="1" applyBorder="1" applyAlignment="1" applyProtection="1">
      <alignment horizontal="right" vertical="center" wrapText="1"/>
      <protection/>
    </xf>
    <xf numFmtId="4" fontId="11" fillId="10" borderId="14" xfId="0" applyNumberFormat="1" applyFont="1" applyFill="1" applyBorder="1" applyAlignment="1">
      <alignment vertical="center"/>
    </xf>
    <xf numFmtId="0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2" xfId="0" applyNumberFormat="1" applyFont="1" applyFill="1" applyBorder="1" applyAlignment="1" applyProtection="1">
      <alignment horizontal="left" vertical="center" wrapText="1"/>
      <protection/>
    </xf>
    <xf numFmtId="0" fontId="6" fillId="4" borderId="14" xfId="0" applyNumberFormat="1" applyFont="1" applyFill="1" applyBorder="1" applyAlignment="1" applyProtection="1">
      <alignment horizontal="right" vertical="center" wrapText="1"/>
      <protection/>
    </xf>
    <xf numFmtId="4" fontId="0" fillId="4" borderId="14" xfId="0" applyNumberForma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left" wrapText="1"/>
      <protection locked="0"/>
    </xf>
    <xf numFmtId="0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8" fillId="33" borderId="14" xfId="0" applyNumberFormat="1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4" fontId="12" fillId="33" borderId="21" xfId="0" applyNumberFormat="1" applyFont="1" applyFill="1" applyBorder="1" applyAlignment="1">
      <alignment vertical="center"/>
    </xf>
    <xf numFmtId="4" fontId="12" fillId="33" borderId="16" xfId="0" applyNumberFormat="1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30" fillId="33" borderId="16" xfId="0" applyFont="1" applyFill="1" applyBorder="1" applyAlignment="1">
      <alignment/>
    </xf>
    <xf numFmtId="4" fontId="12" fillId="33" borderId="1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4" fontId="10" fillId="0" borderId="22" xfId="0" applyNumberFormat="1" applyFont="1" applyFill="1" applyBorder="1" applyAlignment="1" applyProtection="1">
      <alignment horizontal="center" vertical="center"/>
      <protection locked="0"/>
    </xf>
    <xf numFmtId="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2" xfId="0" applyNumberFormat="1" applyFont="1" applyFill="1" applyBorder="1" applyAlignment="1" applyProtection="1">
      <alignment horizontal="right" vertical="center"/>
      <protection locked="0"/>
    </xf>
    <xf numFmtId="4" fontId="9" fillId="0" borderId="22" xfId="0" applyNumberFormat="1" applyFont="1" applyFill="1" applyBorder="1" applyAlignment="1" applyProtection="1">
      <alignment horizontal="right" vertical="center"/>
      <protection locked="0"/>
    </xf>
    <xf numFmtId="4" fontId="9" fillId="0" borderId="24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10" fillId="10" borderId="22" xfId="0" applyNumberFormat="1" applyFont="1" applyFill="1" applyBorder="1" applyAlignment="1" applyProtection="1">
      <alignment horizontal="right" vertical="center"/>
      <protection locked="0"/>
    </xf>
    <xf numFmtId="49" fontId="6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22" xfId="0" applyNumberFormat="1" applyFont="1" applyFill="1" applyBorder="1" applyAlignment="1" applyProtection="1">
      <alignment horizontal="right" vertical="center" wrapText="1"/>
      <protection locked="0"/>
    </xf>
    <xf numFmtId="4" fontId="9" fillId="4" borderId="22" xfId="0" applyNumberFormat="1" applyFont="1" applyFill="1" applyBorder="1" applyAlignment="1" applyProtection="1">
      <alignment horizontal="right" vertical="center"/>
      <protection locked="0"/>
    </xf>
    <xf numFmtId="49" fontId="5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4" fillId="34" borderId="26" xfId="0" applyNumberFormat="1" applyFont="1" applyFill="1" applyBorder="1" applyAlignment="1" applyProtection="1">
      <alignment horizontal="left" wrapText="1"/>
      <protection locked="0"/>
    </xf>
    <xf numFmtId="0" fontId="49" fillId="33" borderId="21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9" fillId="33" borderId="21" xfId="0" applyFont="1" applyFill="1" applyBorder="1" applyAlignment="1">
      <alignment wrapText="1"/>
    </xf>
    <xf numFmtId="49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2" fillId="33" borderId="16" xfId="0" applyFont="1" applyFill="1" applyBorder="1" applyAlignment="1">
      <alignment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30" xfId="0" applyNumberFormat="1" applyFont="1" applyFill="1" applyBorder="1" applyAlignment="1" applyProtection="1">
      <alignment horizontal="righ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top" wrapText="1"/>
      <protection/>
    </xf>
    <xf numFmtId="0" fontId="1" fillId="0" borderId="31" xfId="0" applyNumberFormat="1" applyFont="1" applyFill="1" applyBorder="1" applyAlignment="1" applyProtection="1">
      <alignment horizontal="left" vertical="top" wrapText="1"/>
      <protection locked="0"/>
    </xf>
    <xf numFmtId="0" fontId="31" fillId="33" borderId="15" xfId="0" applyFont="1" applyFill="1" applyBorder="1" applyAlignment="1">
      <alignment/>
    </xf>
    <xf numFmtId="0" fontId="12" fillId="33" borderId="16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 wrapText="1"/>
    </xf>
    <xf numFmtId="0" fontId="12" fillId="33" borderId="27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0" fontId="12" fillId="33" borderId="32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5" fillId="34" borderId="2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view="pageLayout" workbookViewId="0" topLeftCell="A1">
      <selection activeCell="D118" sqref="D118"/>
    </sheetView>
  </sheetViews>
  <sheetFormatPr defaultColWidth="9.33203125" defaultRowHeight="12.75"/>
  <cols>
    <col min="1" max="1" width="7.5" style="0" customWidth="1"/>
    <col min="2" max="2" width="6.66015625" style="0" customWidth="1"/>
    <col min="3" max="3" width="7.33203125" style="0" customWidth="1"/>
    <col min="4" max="4" width="50.16015625" style="0" customWidth="1"/>
    <col min="5" max="5" width="15.5" style="0" customWidth="1"/>
    <col min="6" max="6" width="13.16015625" style="12" customWidth="1"/>
    <col min="7" max="7" width="8.5" style="12" customWidth="1"/>
    <col min="9" max="9" width="13.66015625" style="0" customWidth="1"/>
  </cols>
  <sheetData>
    <row r="1" spans="1:7" ht="27" customHeight="1">
      <c r="A1" s="115" t="s">
        <v>807</v>
      </c>
      <c r="B1" s="115"/>
      <c r="C1" s="115"/>
      <c r="D1" s="115"/>
      <c r="E1" s="115"/>
      <c r="F1" s="115"/>
      <c r="G1" s="115"/>
    </row>
    <row r="2" spans="1:5" ht="30.75" customHeight="1">
      <c r="A2" s="116" t="s">
        <v>813</v>
      </c>
      <c r="B2" s="116"/>
      <c r="C2" s="116"/>
      <c r="D2" s="116"/>
      <c r="E2" s="116"/>
    </row>
    <row r="3" spans="1:7" ht="45">
      <c r="A3" s="27" t="s">
        <v>0</v>
      </c>
      <c r="B3" s="27" t="s">
        <v>798</v>
      </c>
      <c r="C3" s="27" t="s">
        <v>799</v>
      </c>
      <c r="D3" s="27" t="s">
        <v>1</v>
      </c>
      <c r="E3" s="28" t="s">
        <v>800</v>
      </c>
      <c r="F3" s="29" t="s">
        <v>801</v>
      </c>
      <c r="G3" s="30" t="s">
        <v>802</v>
      </c>
    </row>
    <row r="4" spans="1:7" ht="18.75" customHeight="1">
      <c r="A4" s="31" t="s">
        <v>2</v>
      </c>
      <c r="B4" s="31"/>
      <c r="C4" s="31"/>
      <c r="D4" s="32" t="s">
        <v>3</v>
      </c>
      <c r="E4" s="33" t="s">
        <v>4</v>
      </c>
      <c r="F4" s="50">
        <f>F5</f>
        <v>295770.7</v>
      </c>
      <c r="G4" s="50">
        <f>F4*100/E4</f>
        <v>99.86494275092032</v>
      </c>
    </row>
    <row r="5" spans="1:7" ht="15">
      <c r="A5" s="60"/>
      <c r="B5" s="34" t="s">
        <v>5</v>
      </c>
      <c r="C5" s="35"/>
      <c r="D5" s="36" t="s">
        <v>6</v>
      </c>
      <c r="E5" s="37" t="s">
        <v>4</v>
      </c>
      <c r="F5" s="38">
        <f>SUM(F6:F7)</f>
        <v>295770.7</v>
      </c>
      <c r="G5" s="38">
        <f aca="true" t="shared" si="0" ref="G5:G70">F5*100/E5</f>
        <v>99.86494275092032</v>
      </c>
    </row>
    <row r="6" spans="1:7" ht="45">
      <c r="A6" s="61"/>
      <c r="B6" s="64"/>
      <c r="C6" s="39" t="s">
        <v>7</v>
      </c>
      <c r="D6" s="40" t="s">
        <v>8</v>
      </c>
      <c r="E6" s="41" t="s">
        <v>9</v>
      </c>
      <c r="F6" s="42">
        <v>0</v>
      </c>
      <c r="G6" s="42">
        <f t="shared" si="0"/>
        <v>0</v>
      </c>
    </row>
    <row r="7" spans="1:7" ht="45">
      <c r="A7" s="63"/>
      <c r="B7" s="63"/>
      <c r="C7" s="39" t="s">
        <v>10</v>
      </c>
      <c r="D7" s="40" t="s">
        <v>11</v>
      </c>
      <c r="E7" s="41" t="s">
        <v>12</v>
      </c>
      <c r="F7" s="42">
        <v>295770.7</v>
      </c>
      <c r="G7" s="42">
        <f t="shared" si="0"/>
        <v>100</v>
      </c>
    </row>
    <row r="8" spans="1:7" ht="20.25" customHeight="1">
      <c r="A8" s="31" t="s">
        <v>13</v>
      </c>
      <c r="B8" s="31"/>
      <c r="C8" s="31"/>
      <c r="D8" s="32" t="s">
        <v>14</v>
      </c>
      <c r="E8" s="33" t="s">
        <v>15</v>
      </c>
      <c r="F8" s="50">
        <f>F9+F11</f>
        <v>79280.95</v>
      </c>
      <c r="G8" s="50">
        <f t="shared" si="0"/>
        <v>64.54106221201909</v>
      </c>
    </row>
    <row r="9" spans="1:7" ht="15">
      <c r="A9" s="60"/>
      <c r="B9" s="34" t="s">
        <v>16</v>
      </c>
      <c r="C9" s="35"/>
      <c r="D9" s="36" t="s">
        <v>17</v>
      </c>
      <c r="E9" s="37" t="s">
        <v>18</v>
      </c>
      <c r="F9" s="38">
        <f>F10</f>
        <v>69280.95</v>
      </c>
      <c r="G9" s="38">
        <f t="shared" si="0"/>
        <v>61.398597990038816</v>
      </c>
    </row>
    <row r="10" spans="1:7" ht="33.75">
      <c r="A10" s="61"/>
      <c r="B10" s="39"/>
      <c r="C10" s="39" t="s">
        <v>19</v>
      </c>
      <c r="D10" s="40" t="s">
        <v>20</v>
      </c>
      <c r="E10" s="41" t="s">
        <v>18</v>
      </c>
      <c r="F10" s="42">
        <v>69280.95</v>
      </c>
      <c r="G10" s="42">
        <f t="shared" si="0"/>
        <v>61.398597990038816</v>
      </c>
    </row>
    <row r="11" spans="1:7" ht="15">
      <c r="A11" s="62"/>
      <c r="B11" s="34" t="s">
        <v>21</v>
      </c>
      <c r="C11" s="35"/>
      <c r="D11" s="36" t="s">
        <v>22</v>
      </c>
      <c r="E11" s="37" t="s">
        <v>23</v>
      </c>
      <c r="F11" s="38">
        <f>F12</f>
        <v>10000</v>
      </c>
      <c r="G11" s="38">
        <f t="shared" si="0"/>
        <v>100</v>
      </c>
    </row>
    <row r="12" spans="1:7" ht="33.75">
      <c r="A12" s="63"/>
      <c r="B12" s="39"/>
      <c r="C12" s="39" t="s">
        <v>24</v>
      </c>
      <c r="D12" s="40" t="s">
        <v>25</v>
      </c>
      <c r="E12" s="41" t="s">
        <v>23</v>
      </c>
      <c r="F12" s="42">
        <v>10000</v>
      </c>
      <c r="G12" s="42">
        <f t="shared" si="0"/>
        <v>100</v>
      </c>
    </row>
    <row r="13" spans="1:7" ht="20.25" customHeight="1">
      <c r="A13" s="31" t="s">
        <v>26</v>
      </c>
      <c r="B13" s="31"/>
      <c r="C13" s="31"/>
      <c r="D13" s="32" t="s">
        <v>27</v>
      </c>
      <c r="E13" s="33" t="s">
        <v>28</v>
      </c>
      <c r="F13" s="50">
        <f>F14</f>
        <v>115887.77999999998</v>
      </c>
      <c r="G13" s="50">
        <f t="shared" si="0"/>
        <v>3.8469138622008985</v>
      </c>
    </row>
    <row r="14" spans="1:7" ht="15">
      <c r="A14" s="60"/>
      <c r="B14" s="34" t="s">
        <v>29</v>
      </c>
      <c r="C14" s="35"/>
      <c r="D14" s="36" t="s">
        <v>30</v>
      </c>
      <c r="E14" s="37" t="s">
        <v>28</v>
      </c>
      <c r="F14" s="38">
        <f>SUM(F15:F19)</f>
        <v>115887.77999999998</v>
      </c>
      <c r="G14" s="38">
        <f t="shared" si="0"/>
        <v>3.8469138622008985</v>
      </c>
    </row>
    <row r="15" spans="1:7" ht="22.5">
      <c r="A15" s="61"/>
      <c r="B15" s="64"/>
      <c r="C15" s="39" t="s">
        <v>31</v>
      </c>
      <c r="D15" s="40" t="s">
        <v>32</v>
      </c>
      <c r="E15" s="41" t="s">
        <v>33</v>
      </c>
      <c r="F15" s="42">
        <v>23781.2</v>
      </c>
      <c r="G15" s="42">
        <f t="shared" si="0"/>
        <v>100.0850132570178</v>
      </c>
    </row>
    <row r="16" spans="1:7" ht="45">
      <c r="A16" s="61"/>
      <c r="B16" s="61"/>
      <c r="C16" s="39" t="s">
        <v>7</v>
      </c>
      <c r="D16" s="40" t="s">
        <v>8</v>
      </c>
      <c r="E16" s="41" t="s">
        <v>34</v>
      </c>
      <c r="F16" s="42">
        <v>90930.89</v>
      </c>
      <c r="G16" s="42">
        <f t="shared" si="0"/>
        <v>49.151832432432435</v>
      </c>
    </row>
    <row r="17" spans="1:7" ht="33.75">
      <c r="A17" s="61"/>
      <c r="B17" s="61"/>
      <c r="C17" s="39" t="s">
        <v>35</v>
      </c>
      <c r="D17" s="40" t="s">
        <v>36</v>
      </c>
      <c r="E17" s="41" t="s">
        <v>37</v>
      </c>
      <c r="F17" s="42">
        <v>0</v>
      </c>
      <c r="G17" s="42">
        <f t="shared" si="0"/>
        <v>0</v>
      </c>
    </row>
    <row r="18" spans="1:7" ht="22.5">
      <c r="A18" s="61"/>
      <c r="B18" s="61"/>
      <c r="C18" s="39" t="s">
        <v>38</v>
      </c>
      <c r="D18" s="40" t="s">
        <v>39</v>
      </c>
      <c r="E18" s="41" t="s">
        <v>40</v>
      </c>
      <c r="F18" s="42">
        <v>560.54</v>
      </c>
      <c r="G18" s="42">
        <f t="shared" si="0"/>
        <v>0.020053089493717983</v>
      </c>
    </row>
    <row r="19" spans="1:7" ht="12.75">
      <c r="A19" s="63"/>
      <c r="B19" s="63"/>
      <c r="C19" s="39" t="s">
        <v>41</v>
      </c>
      <c r="D19" s="40" t="s">
        <v>42</v>
      </c>
      <c r="E19" s="41" t="s">
        <v>43</v>
      </c>
      <c r="F19" s="42">
        <v>615.15</v>
      </c>
      <c r="G19" s="42">
        <f t="shared" si="0"/>
        <v>61.515</v>
      </c>
    </row>
    <row r="20" spans="1:7" ht="20.25" customHeight="1">
      <c r="A20" s="31" t="s">
        <v>44</v>
      </c>
      <c r="B20" s="31"/>
      <c r="C20" s="31"/>
      <c r="D20" s="32" t="s">
        <v>45</v>
      </c>
      <c r="E20" s="33" t="s">
        <v>46</v>
      </c>
      <c r="F20" s="50">
        <f>F21+F23+F26</f>
        <v>23237.7</v>
      </c>
      <c r="G20" s="50">
        <f t="shared" si="0"/>
        <v>1.2956975127840125</v>
      </c>
    </row>
    <row r="21" spans="1:7" ht="15">
      <c r="A21" s="60"/>
      <c r="B21" s="34" t="s">
        <v>47</v>
      </c>
      <c r="C21" s="35"/>
      <c r="D21" s="36" t="s">
        <v>48</v>
      </c>
      <c r="E21" s="37" t="s">
        <v>49</v>
      </c>
      <c r="F21" s="38">
        <f>F22</f>
        <v>22982</v>
      </c>
      <c r="G21" s="38">
        <f t="shared" si="0"/>
        <v>50.02829901171144</v>
      </c>
    </row>
    <row r="22" spans="1:7" ht="45">
      <c r="A22" s="61"/>
      <c r="B22" s="39"/>
      <c r="C22" s="39" t="s">
        <v>10</v>
      </c>
      <c r="D22" s="40" t="s">
        <v>11</v>
      </c>
      <c r="E22" s="41" t="s">
        <v>49</v>
      </c>
      <c r="F22" s="42">
        <v>22982</v>
      </c>
      <c r="G22" s="42">
        <f t="shared" si="0"/>
        <v>50.02829901171144</v>
      </c>
    </row>
    <row r="23" spans="1:7" ht="15">
      <c r="A23" s="62"/>
      <c r="B23" s="34" t="s">
        <v>50</v>
      </c>
      <c r="C23" s="35"/>
      <c r="D23" s="36" t="s">
        <v>51</v>
      </c>
      <c r="E23" s="37" t="s">
        <v>52</v>
      </c>
      <c r="F23" s="38">
        <f>F24+F25</f>
        <v>255.7</v>
      </c>
      <c r="G23" s="38">
        <f t="shared" si="0"/>
        <v>73.05714285714286</v>
      </c>
    </row>
    <row r="24" spans="1:7" ht="15">
      <c r="A24" s="62"/>
      <c r="B24" s="65"/>
      <c r="C24" s="39" t="s">
        <v>53</v>
      </c>
      <c r="D24" s="40" t="s">
        <v>54</v>
      </c>
      <c r="E24" s="41" t="s">
        <v>52</v>
      </c>
      <c r="F24" s="42">
        <v>252.6</v>
      </c>
      <c r="G24" s="42">
        <f>F24*100/E24</f>
        <v>72.17142857142858</v>
      </c>
    </row>
    <row r="25" spans="1:7" ht="33.75">
      <c r="A25" s="61"/>
      <c r="B25" s="63"/>
      <c r="C25" s="44">
        <v>2360</v>
      </c>
      <c r="D25" s="40" t="s">
        <v>208</v>
      </c>
      <c r="E25" s="45">
        <v>0</v>
      </c>
      <c r="F25" s="42">
        <v>3.1</v>
      </c>
      <c r="G25" s="42"/>
    </row>
    <row r="26" spans="1:7" ht="15">
      <c r="A26" s="62"/>
      <c r="B26" s="34" t="s">
        <v>55</v>
      </c>
      <c r="C26" s="35"/>
      <c r="D26" s="36" t="s">
        <v>6</v>
      </c>
      <c r="E26" s="37" t="s">
        <v>56</v>
      </c>
      <c r="F26" s="38">
        <f>SUM(F27:F28)</f>
        <v>0</v>
      </c>
      <c r="G26" s="38">
        <f t="shared" si="0"/>
        <v>0</v>
      </c>
    </row>
    <row r="27" spans="1:7" ht="59.25" customHeight="1">
      <c r="A27" s="61"/>
      <c r="B27" s="64"/>
      <c r="C27" s="39" t="s">
        <v>57</v>
      </c>
      <c r="D27" s="79" t="s">
        <v>58</v>
      </c>
      <c r="E27" s="41" t="s">
        <v>59</v>
      </c>
      <c r="F27" s="42">
        <v>0</v>
      </c>
      <c r="G27" s="42">
        <f t="shared" si="0"/>
        <v>0</v>
      </c>
    </row>
    <row r="28" spans="1:7" ht="33.75">
      <c r="A28" s="63"/>
      <c r="B28" s="63"/>
      <c r="C28" s="39" t="s">
        <v>60</v>
      </c>
      <c r="D28" s="40" t="s">
        <v>61</v>
      </c>
      <c r="E28" s="41" t="s">
        <v>62</v>
      </c>
      <c r="F28" s="42">
        <v>0</v>
      </c>
      <c r="G28" s="42">
        <f t="shared" si="0"/>
        <v>0</v>
      </c>
    </row>
    <row r="29" spans="1:7" ht="30" customHeight="1">
      <c r="A29" s="31" t="s">
        <v>63</v>
      </c>
      <c r="B29" s="31"/>
      <c r="C29" s="31"/>
      <c r="D29" s="32" t="s">
        <v>64</v>
      </c>
      <c r="E29" s="33" t="s">
        <v>65</v>
      </c>
      <c r="F29" s="50">
        <f>F30+F32</f>
        <v>15076</v>
      </c>
      <c r="G29" s="50">
        <f t="shared" si="0"/>
        <v>96.46787816739186</v>
      </c>
    </row>
    <row r="30" spans="1:7" ht="22.5">
      <c r="A30" s="60"/>
      <c r="B30" s="34" t="s">
        <v>66</v>
      </c>
      <c r="C30" s="35"/>
      <c r="D30" s="36" t="s">
        <v>67</v>
      </c>
      <c r="E30" s="37" t="s">
        <v>68</v>
      </c>
      <c r="F30" s="38">
        <f>F31</f>
        <v>557</v>
      </c>
      <c r="G30" s="38">
        <f t="shared" si="0"/>
        <v>50.225428313796215</v>
      </c>
    </row>
    <row r="31" spans="1:7" ht="45">
      <c r="A31" s="61"/>
      <c r="B31" s="39"/>
      <c r="C31" s="39" t="s">
        <v>10</v>
      </c>
      <c r="D31" s="40" t="s">
        <v>11</v>
      </c>
      <c r="E31" s="41" t="s">
        <v>68</v>
      </c>
      <c r="F31" s="42">
        <v>557</v>
      </c>
      <c r="G31" s="42">
        <f t="shared" si="0"/>
        <v>50.225428313796215</v>
      </c>
    </row>
    <row r="32" spans="1:7" ht="15">
      <c r="A32" s="62"/>
      <c r="B32" s="34" t="s">
        <v>69</v>
      </c>
      <c r="C32" s="35"/>
      <c r="D32" s="36" t="s">
        <v>70</v>
      </c>
      <c r="E32" s="37" t="s">
        <v>71</v>
      </c>
      <c r="F32" s="38">
        <f>F33</f>
        <v>14519</v>
      </c>
      <c r="G32" s="38">
        <f t="shared" si="0"/>
        <v>100</v>
      </c>
    </row>
    <row r="33" spans="1:7" ht="45">
      <c r="A33" s="63"/>
      <c r="B33" s="39"/>
      <c r="C33" s="39" t="s">
        <v>10</v>
      </c>
      <c r="D33" s="40" t="s">
        <v>11</v>
      </c>
      <c r="E33" s="41" t="s">
        <v>71</v>
      </c>
      <c r="F33" s="42">
        <v>14519</v>
      </c>
      <c r="G33" s="42">
        <f t="shared" si="0"/>
        <v>100</v>
      </c>
    </row>
    <row r="34" spans="1:7" ht="22.5" customHeight="1">
      <c r="A34" s="47" t="s">
        <v>72</v>
      </c>
      <c r="B34" s="47"/>
      <c r="C34" s="47"/>
      <c r="D34" s="48" t="s">
        <v>73</v>
      </c>
      <c r="E34" s="49" t="s">
        <v>74</v>
      </c>
      <c r="F34" s="50">
        <f>F35</f>
        <v>0</v>
      </c>
      <c r="G34" s="50">
        <f t="shared" si="0"/>
        <v>0</v>
      </c>
    </row>
    <row r="35" spans="1:7" ht="15">
      <c r="A35" s="60"/>
      <c r="B35" s="34" t="s">
        <v>75</v>
      </c>
      <c r="C35" s="35"/>
      <c r="D35" s="36" t="s">
        <v>76</v>
      </c>
      <c r="E35" s="37" t="s">
        <v>74</v>
      </c>
      <c r="F35" s="38">
        <f>F36</f>
        <v>0</v>
      </c>
      <c r="G35" s="38">
        <f t="shared" si="0"/>
        <v>0</v>
      </c>
    </row>
    <row r="36" spans="1:7" ht="89.25">
      <c r="A36" s="63"/>
      <c r="B36" s="39"/>
      <c r="C36" s="39" t="s">
        <v>77</v>
      </c>
      <c r="D36" s="46" t="s">
        <v>58</v>
      </c>
      <c r="E36" s="41" t="s">
        <v>74</v>
      </c>
      <c r="F36" s="42">
        <v>0</v>
      </c>
      <c r="G36" s="42">
        <f t="shared" si="0"/>
        <v>0</v>
      </c>
    </row>
    <row r="37" spans="1:7" ht="44.25" customHeight="1">
      <c r="A37" s="47" t="s">
        <v>78</v>
      </c>
      <c r="B37" s="47"/>
      <c r="C37" s="47"/>
      <c r="D37" s="48" t="s">
        <v>79</v>
      </c>
      <c r="E37" s="49" t="s">
        <v>80</v>
      </c>
      <c r="F37" s="50">
        <f>F38+F41+F50+F60+F65</f>
        <v>6175978.71</v>
      </c>
      <c r="G37" s="50">
        <f t="shared" si="0"/>
        <v>50.843980969005976</v>
      </c>
    </row>
    <row r="38" spans="1:7" ht="15">
      <c r="A38" s="60"/>
      <c r="B38" s="34" t="s">
        <v>81</v>
      </c>
      <c r="C38" s="35"/>
      <c r="D38" s="36" t="s">
        <v>82</v>
      </c>
      <c r="E38" s="37" t="s">
        <v>83</v>
      </c>
      <c r="F38" s="38">
        <f>F39+F40</f>
        <v>3852.7000000000003</v>
      </c>
      <c r="G38" s="38">
        <f t="shared" si="0"/>
        <v>54.26338028169014</v>
      </c>
    </row>
    <row r="39" spans="1:7" ht="22.5">
      <c r="A39" s="61"/>
      <c r="B39" s="64"/>
      <c r="C39" s="39" t="s">
        <v>84</v>
      </c>
      <c r="D39" s="40" t="s">
        <v>85</v>
      </c>
      <c r="E39" s="41" t="s">
        <v>86</v>
      </c>
      <c r="F39" s="42">
        <v>3750.9</v>
      </c>
      <c r="G39" s="42">
        <f t="shared" si="0"/>
        <v>53.58428571428571</v>
      </c>
    </row>
    <row r="40" spans="1:7" ht="12.75">
      <c r="A40" s="61"/>
      <c r="B40" s="63"/>
      <c r="C40" s="39" t="s">
        <v>87</v>
      </c>
      <c r="D40" s="40" t="s">
        <v>88</v>
      </c>
      <c r="E40" s="41" t="s">
        <v>89</v>
      </c>
      <c r="F40" s="42">
        <v>101.8</v>
      </c>
      <c r="G40" s="42">
        <f t="shared" si="0"/>
        <v>101.8</v>
      </c>
    </row>
    <row r="41" spans="1:7" ht="33.75">
      <c r="A41" s="62"/>
      <c r="B41" s="34" t="s">
        <v>90</v>
      </c>
      <c r="C41" s="35"/>
      <c r="D41" s="36" t="s">
        <v>91</v>
      </c>
      <c r="E41" s="37" t="s">
        <v>92</v>
      </c>
      <c r="F41" s="38">
        <f>SUM(F42:F49)</f>
        <v>1314151.49</v>
      </c>
      <c r="G41" s="38">
        <f t="shared" si="0"/>
        <v>53.45660385494022</v>
      </c>
    </row>
    <row r="42" spans="1:7" ht="12.75">
      <c r="A42" s="61"/>
      <c r="B42" s="64"/>
      <c r="C42" s="39" t="s">
        <v>93</v>
      </c>
      <c r="D42" s="40" t="s">
        <v>94</v>
      </c>
      <c r="E42" s="41" t="s">
        <v>95</v>
      </c>
      <c r="F42" s="42">
        <v>1041304.86</v>
      </c>
      <c r="G42" s="42">
        <f t="shared" si="0"/>
        <v>51.83199900447984</v>
      </c>
    </row>
    <row r="43" spans="1:7" ht="12.75">
      <c r="A43" s="61"/>
      <c r="B43" s="61"/>
      <c r="C43" s="39" t="s">
        <v>96</v>
      </c>
      <c r="D43" s="40" t="s">
        <v>97</v>
      </c>
      <c r="E43" s="41" t="s">
        <v>98</v>
      </c>
      <c r="F43" s="42">
        <v>138852</v>
      </c>
      <c r="G43" s="42">
        <f t="shared" si="0"/>
        <v>52.61538461538461</v>
      </c>
    </row>
    <row r="44" spans="1:7" ht="12.75">
      <c r="A44" s="61"/>
      <c r="B44" s="61"/>
      <c r="C44" s="39" t="s">
        <v>99</v>
      </c>
      <c r="D44" s="40" t="s">
        <v>100</v>
      </c>
      <c r="E44" s="41" t="s">
        <v>101</v>
      </c>
      <c r="F44" s="42">
        <v>1532</v>
      </c>
      <c r="G44" s="42">
        <f t="shared" si="0"/>
        <v>56.158357771260995</v>
      </c>
    </row>
    <row r="45" spans="1:7" ht="12.75">
      <c r="A45" s="61"/>
      <c r="B45" s="61"/>
      <c r="C45" s="39" t="s">
        <v>102</v>
      </c>
      <c r="D45" s="40" t="s">
        <v>103</v>
      </c>
      <c r="E45" s="41" t="s">
        <v>104</v>
      </c>
      <c r="F45" s="42">
        <v>62073</v>
      </c>
      <c r="G45" s="42">
        <f t="shared" si="0"/>
        <v>52.64885496183206</v>
      </c>
    </row>
    <row r="46" spans="1:7" ht="12.75">
      <c r="A46" s="61"/>
      <c r="B46" s="61"/>
      <c r="C46" s="39" t="s">
        <v>105</v>
      </c>
      <c r="D46" s="40" t="s">
        <v>106</v>
      </c>
      <c r="E46" s="41" t="s">
        <v>107</v>
      </c>
      <c r="F46" s="42">
        <v>59987.8</v>
      </c>
      <c r="G46" s="42">
        <f t="shared" si="0"/>
        <v>99.97966666666666</v>
      </c>
    </row>
    <row r="47" spans="1:7" ht="12.75">
      <c r="A47" s="61"/>
      <c r="B47" s="61"/>
      <c r="C47" s="39" t="s">
        <v>108</v>
      </c>
      <c r="D47" s="40" t="s">
        <v>109</v>
      </c>
      <c r="E47" s="41" t="s">
        <v>110</v>
      </c>
      <c r="F47" s="42">
        <v>10114.23</v>
      </c>
      <c r="G47" s="42">
        <f t="shared" si="0"/>
        <v>264.4934623430962</v>
      </c>
    </row>
    <row r="48" spans="1:7" ht="12.75">
      <c r="A48" s="61"/>
      <c r="B48" s="61"/>
      <c r="C48" s="51" t="s">
        <v>125</v>
      </c>
      <c r="D48" s="40" t="s">
        <v>126</v>
      </c>
      <c r="E48" s="52" t="s">
        <v>338</v>
      </c>
      <c r="F48" s="42">
        <v>11.6</v>
      </c>
      <c r="G48" s="42"/>
    </row>
    <row r="49" spans="1:7" ht="12.75">
      <c r="A49" s="61"/>
      <c r="B49" s="63"/>
      <c r="C49" s="39" t="s">
        <v>87</v>
      </c>
      <c r="D49" s="40" t="s">
        <v>88</v>
      </c>
      <c r="E49" s="41" t="s">
        <v>43</v>
      </c>
      <c r="F49" s="42">
        <v>276</v>
      </c>
      <c r="G49" s="42">
        <f t="shared" si="0"/>
        <v>27.6</v>
      </c>
    </row>
    <row r="50" spans="1:7" ht="45">
      <c r="A50" s="62"/>
      <c r="B50" s="34" t="s">
        <v>111</v>
      </c>
      <c r="C50" s="35"/>
      <c r="D50" s="36" t="s">
        <v>112</v>
      </c>
      <c r="E50" s="37" t="s">
        <v>113</v>
      </c>
      <c r="F50" s="38">
        <f>SUM(F51:F59)</f>
        <v>1306499.1099999999</v>
      </c>
      <c r="G50" s="38">
        <f t="shared" si="0"/>
        <v>61.766086258892024</v>
      </c>
    </row>
    <row r="51" spans="1:7" ht="12.75">
      <c r="A51" s="61"/>
      <c r="B51" s="64"/>
      <c r="C51" s="39" t="s">
        <v>93</v>
      </c>
      <c r="D51" s="40" t="s">
        <v>94</v>
      </c>
      <c r="E51" s="41" t="s">
        <v>114</v>
      </c>
      <c r="F51" s="42">
        <v>635929.02</v>
      </c>
      <c r="G51" s="42">
        <f t="shared" si="0"/>
        <v>65.76308376421923</v>
      </c>
    </row>
    <row r="52" spans="1:7" ht="12.75">
      <c r="A52" s="61"/>
      <c r="B52" s="61"/>
      <c r="C52" s="39" t="s">
        <v>96</v>
      </c>
      <c r="D52" s="40" t="s">
        <v>97</v>
      </c>
      <c r="E52" s="41" t="s">
        <v>115</v>
      </c>
      <c r="F52" s="42">
        <v>401742.72</v>
      </c>
      <c r="G52" s="42">
        <f t="shared" si="0"/>
        <v>54.28955675675676</v>
      </c>
    </row>
    <row r="53" spans="1:7" ht="12.75">
      <c r="A53" s="61"/>
      <c r="B53" s="61"/>
      <c r="C53" s="39" t="s">
        <v>99</v>
      </c>
      <c r="D53" s="40" t="s">
        <v>100</v>
      </c>
      <c r="E53" s="41" t="s">
        <v>116</v>
      </c>
      <c r="F53" s="42">
        <v>140</v>
      </c>
      <c r="G53" s="42">
        <f t="shared" si="0"/>
        <v>59.07172995780591</v>
      </c>
    </row>
    <row r="54" spans="1:7" ht="12.75">
      <c r="A54" s="61"/>
      <c r="B54" s="61"/>
      <c r="C54" s="39" t="s">
        <v>102</v>
      </c>
      <c r="D54" s="40" t="s">
        <v>103</v>
      </c>
      <c r="E54" s="41" t="s">
        <v>117</v>
      </c>
      <c r="F54" s="42">
        <v>71899</v>
      </c>
      <c r="G54" s="42">
        <f t="shared" si="0"/>
        <v>41.085142857142856</v>
      </c>
    </row>
    <row r="55" spans="1:7" ht="12.75">
      <c r="A55" s="61"/>
      <c r="B55" s="61"/>
      <c r="C55" s="39" t="s">
        <v>118</v>
      </c>
      <c r="D55" s="40" t="s">
        <v>119</v>
      </c>
      <c r="E55" s="41" t="s">
        <v>120</v>
      </c>
      <c r="F55" s="42">
        <v>10480.64</v>
      </c>
      <c r="G55" s="42">
        <f t="shared" si="0"/>
        <v>87.33866666666667</v>
      </c>
    </row>
    <row r="56" spans="1:7" ht="12.75">
      <c r="A56" s="61"/>
      <c r="B56" s="61"/>
      <c r="C56" s="39" t="s">
        <v>121</v>
      </c>
      <c r="D56" s="40" t="s">
        <v>122</v>
      </c>
      <c r="E56" s="41" t="s">
        <v>123</v>
      </c>
      <c r="F56" s="42">
        <v>720</v>
      </c>
      <c r="G56" s="42">
        <f t="shared" si="0"/>
        <v>18</v>
      </c>
    </row>
    <row r="57" spans="1:7" ht="12.75">
      <c r="A57" s="61"/>
      <c r="B57" s="61"/>
      <c r="C57" s="39" t="s">
        <v>105</v>
      </c>
      <c r="D57" s="40" t="s">
        <v>106</v>
      </c>
      <c r="E57" s="41" t="s">
        <v>124</v>
      </c>
      <c r="F57" s="42">
        <v>179714.63</v>
      </c>
      <c r="G57" s="42">
        <f t="shared" si="0"/>
        <v>89.857315</v>
      </c>
    </row>
    <row r="58" spans="1:7" ht="12.75">
      <c r="A58" s="61"/>
      <c r="B58" s="61"/>
      <c r="C58" s="39" t="s">
        <v>125</v>
      </c>
      <c r="D58" s="40" t="s">
        <v>126</v>
      </c>
      <c r="E58" s="41" t="s">
        <v>127</v>
      </c>
      <c r="F58" s="42">
        <v>2708.8</v>
      </c>
      <c r="G58" s="42">
        <f t="shared" si="0"/>
        <v>90.29333333333334</v>
      </c>
    </row>
    <row r="59" spans="1:7" ht="12.75">
      <c r="A59" s="61"/>
      <c r="B59" s="63"/>
      <c r="C59" s="39" t="s">
        <v>87</v>
      </c>
      <c r="D59" s="40" t="s">
        <v>88</v>
      </c>
      <c r="E59" s="41" t="s">
        <v>128</v>
      </c>
      <c r="F59" s="42">
        <v>3164.3</v>
      </c>
      <c r="G59" s="42">
        <f t="shared" si="0"/>
        <v>22.60214285714286</v>
      </c>
    </row>
    <row r="60" spans="1:7" ht="22.5">
      <c r="A60" s="62"/>
      <c r="B60" s="34" t="s">
        <v>129</v>
      </c>
      <c r="C60" s="35"/>
      <c r="D60" s="36" t="s">
        <v>130</v>
      </c>
      <c r="E60" s="37" t="s">
        <v>131</v>
      </c>
      <c r="F60" s="38">
        <f>SUM(F61:F64)</f>
        <v>234424.2</v>
      </c>
      <c r="G60" s="38">
        <f t="shared" si="0"/>
        <v>84.99789702683104</v>
      </c>
    </row>
    <row r="61" spans="1:7" ht="12.75">
      <c r="A61" s="61"/>
      <c r="B61" s="64"/>
      <c r="C61" s="39" t="s">
        <v>132</v>
      </c>
      <c r="D61" s="40" t="s">
        <v>133</v>
      </c>
      <c r="E61" s="41" t="s">
        <v>134</v>
      </c>
      <c r="F61" s="42">
        <v>9467</v>
      </c>
      <c r="G61" s="42">
        <f t="shared" si="0"/>
        <v>52.59444444444444</v>
      </c>
    </row>
    <row r="62" spans="1:7" ht="12.75">
      <c r="A62" s="61"/>
      <c r="B62" s="61"/>
      <c r="C62" s="39" t="s">
        <v>135</v>
      </c>
      <c r="D62" s="40" t="s">
        <v>136</v>
      </c>
      <c r="E62" s="41" t="s">
        <v>137</v>
      </c>
      <c r="F62" s="42">
        <v>64962.21</v>
      </c>
      <c r="G62" s="42">
        <f t="shared" si="0"/>
        <v>64.96221</v>
      </c>
    </row>
    <row r="63" spans="1:7" ht="33.75">
      <c r="A63" s="61"/>
      <c r="B63" s="61"/>
      <c r="C63" s="39" t="s">
        <v>138</v>
      </c>
      <c r="D63" s="40" t="s">
        <v>139</v>
      </c>
      <c r="E63" s="41" t="s">
        <v>140</v>
      </c>
      <c r="F63" s="42">
        <v>159250.29</v>
      </c>
      <c r="G63" s="42">
        <f t="shared" si="0"/>
        <v>101.43330573248407</v>
      </c>
    </row>
    <row r="64" spans="1:7" ht="12.75">
      <c r="A64" s="61"/>
      <c r="B64" s="63"/>
      <c r="C64" s="39" t="s">
        <v>41</v>
      </c>
      <c r="D64" s="40" t="s">
        <v>42</v>
      </c>
      <c r="E64" s="41" t="s">
        <v>141</v>
      </c>
      <c r="F64" s="42">
        <v>744.7</v>
      </c>
      <c r="G64" s="42">
        <f t="shared" si="0"/>
        <v>93.0875</v>
      </c>
    </row>
    <row r="65" spans="1:7" ht="22.5">
      <c r="A65" s="62"/>
      <c r="B65" s="34" t="s">
        <v>142</v>
      </c>
      <c r="C65" s="35"/>
      <c r="D65" s="36" t="s">
        <v>143</v>
      </c>
      <c r="E65" s="37" t="s">
        <v>144</v>
      </c>
      <c r="F65" s="38">
        <f>SUM(F66:F67)</f>
        <v>3317051.21</v>
      </c>
      <c r="G65" s="38">
        <f t="shared" si="0"/>
        <v>45.49868588052315</v>
      </c>
    </row>
    <row r="66" spans="1:7" ht="12.75">
      <c r="A66" s="61"/>
      <c r="B66" s="64"/>
      <c r="C66" s="39" t="s">
        <v>145</v>
      </c>
      <c r="D66" s="40" t="s">
        <v>146</v>
      </c>
      <c r="E66" s="41" t="s">
        <v>147</v>
      </c>
      <c r="F66" s="42">
        <v>3212477</v>
      </c>
      <c r="G66" s="42">
        <f t="shared" si="0"/>
        <v>44.864284045392225</v>
      </c>
    </row>
    <row r="67" spans="1:7" ht="12.75">
      <c r="A67" s="63"/>
      <c r="B67" s="63"/>
      <c r="C67" s="39" t="s">
        <v>148</v>
      </c>
      <c r="D67" s="40" t="s">
        <v>149</v>
      </c>
      <c r="E67" s="41" t="s">
        <v>150</v>
      </c>
      <c r="F67" s="42">
        <v>104574.21</v>
      </c>
      <c r="G67" s="42">
        <f t="shared" si="0"/>
        <v>80.4417</v>
      </c>
    </row>
    <row r="68" spans="1:7" ht="21" customHeight="1">
      <c r="A68" s="47" t="s">
        <v>151</v>
      </c>
      <c r="B68" s="47"/>
      <c r="C68" s="47"/>
      <c r="D68" s="48" t="s">
        <v>152</v>
      </c>
      <c r="E68" s="49" t="s">
        <v>153</v>
      </c>
      <c r="F68" s="50">
        <f>F69+F71+F73</f>
        <v>5365319.2</v>
      </c>
      <c r="G68" s="50">
        <f t="shared" si="0"/>
        <v>60.83842954796051</v>
      </c>
    </row>
    <row r="69" spans="1:7" ht="22.5">
      <c r="A69" s="60"/>
      <c r="B69" s="34" t="s">
        <v>154</v>
      </c>
      <c r="C69" s="35"/>
      <c r="D69" s="36" t="s">
        <v>155</v>
      </c>
      <c r="E69" s="37" t="s">
        <v>156</v>
      </c>
      <c r="F69" s="38">
        <f>F70</f>
        <v>5132288</v>
      </c>
      <c r="G69" s="38">
        <f t="shared" si="0"/>
        <v>61.53842464478002</v>
      </c>
    </row>
    <row r="70" spans="1:7" ht="12.75">
      <c r="A70" s="61"/>
      <c r="B70" s="39"/>
      <c r="C70" s="39" t="s">
        <v>157</v>
      </c>
      <c r="D70" s="40" t="s">
        <v>158</v>
      </c>
      <c r="E70" s="41" t="s">
        <v>156</v>
      </c>
      <c r="F70" s="42">
        <v>5132288</v>
      </c>
      <c r="G70" s="42">
        <f t="shared" si="0"/>
        <v>61.53842464478002</v>
      </c>
    </row>
    <row r="71" spans="1:7" ht="15">
      <c r="A71" s="62"/>
      <c r="B71" s="34" t="s">
        <v>159</v>
      </c>
      <c r="C71" s="35"/>
      <c r="D71" s="36" t="s">
        <v>160</v>
      </c>
      <c r="E71" s="37" t="s">
        <v>161</v>
      </c>
      <c r="F71" s="38">
        <f>F72</f>
        <v>204996</v>
      </c>
      <c r="G71" s="38">
        <f aca="true" t="shared" si="1" ref="G71:G126">F71*100/E71</f>
        <v>50.00073173230305</v>
      </c>
    </row>
    <row r="72" spans="1:7" ht="12.75">
      <c r="A72" s="61"/>
      <c r="B72" s="39"/>
      <c r="C72" s="39" t="s">
        <v>157</v>
      </c>
      <c r="D72" s="40" t="s">
        <v>158</v>
      </c>
      <c r="E72" s="41" t="s">
        <v>161</v>
      </c>
      <c r="F72" s="42">
        <v>204996</v>
      </c>
      <c r="G72" s="42">
        <f t="shared" si="1"/>
        <v>50.00073173230305</v>
      </c>
    </row>
    <row r="73" spans="1:7" ht="15">
      <c r="A73" s="62"/>
      <c r="B73" s="34" t="s">
        <v>162</v>
      </c>
      <c r="C73" s="35"/>
      <c r="D73" s="36" t="s">
        <v>163</v>
      </c>
      <c r="E73" s="37" t="s">
        <v>164</v>
      </c>
      <c r="F73" s="38">
        <f>SUM(F74:F79)</f>
        <v>28035.2</v>
      </c>
      <c r="G73" s="38">
        <f t="shared" si="1"/>
        <v>40.62778059560901</v>
      </c>
    </row>
    <row r="74" spans="1:7" ht="12.75">
      <c r="A74" s="61"/>
      <c r="B74" s="64"/>
      <c r="C74" s="39" t="s">
        <v>125</v>
      </c>
      <c r="D74" s="40" t="s">
        <v>126</v>
      </c>
      <c r="E74" s="41" t="s">
        <v>165</v>
      </c>
      <c r="F74" s="42">
        <v>13358</v>
      </c>
      <c r="G74" s="42">
        <f t="shared" si="1"/>
        <v>83.4875</v>
      </c>
    </row>
    <row r="75" spans="1:7" ht="12.75">
      <c r="A75" s="61"/>
      <c r="B75" s="61"/>
      <c r="C75" s="39" t="s">
        <v>41</v>
      </c>
      <c r="D75" s="40" t="s">
        <v>42</v>
      </c>
      <c r="E75" s="41" t="s">
        <v>165</v>
      </c>
      <c r="F75" s="42">
        <v>8071.33</v>
      </c>
      <c r="G75" s="42">
        <f t="shared" si="1"/>
        <v>50.4458125</v>
      </c>
    </row>
    <row r="76" spans="1:7" ht="12.75">
      <c r="A76" s="61"/>
      <c r="B76" s="61"/>
      <c r="C76" s="39" t="s">
        <v>166</v>
      </c>
      <c r="D76" s="40" t="s">
        <v>167</v>
      </c>
      <c r="E76" s="41" t="s">
        <v>168</v>
      </c>
      <c r="F76" s="42">
        <v>6000.89</v>
      </c>
      <c r="G76" s="42">
        <f t="shared" si="1"/>
        <v>428.635</v>
      </c>
    </row>
    <row r="77" spans="1:7" ht="33.75">
      <c r="A77" s="61"/>
      <c r="B77" s="61"/>
      <c r="C77" s="39" t="s">
        <v>169</v>
      </c>
      <c r="D77" s="40" t="s">
        <v>170</v>
      </c>
      <c r="E77" s="41" t="s">
        <v>171</v>
      </c>
      <c r="F77" s="42">
        <v>0</v>
      </c>
      <c r="G77" s="42">
        <f t="shared" si="1"/>
        <v>0</v>
      </c>
    </row>
    <row r="78" spans="1:7" ht="33.75">
      <c r="A78" s="61"/>
      <c r="B78" s="61"/>
      <c r="C78" s="39" t="s">
        <v>172</v>
      </c>
      <c r="D78" s="40" t="s">
        <v>173</v>
      </c>
      <c r="E78" s="41" t="s">
        <v>174</v>
      </c>
      <c r="F78" s="42">
        <v>604.98</v>
      </c>
      <c r="G78" s="42">
        <f t="shared" si="1"/>
        <v>99.99669421487603</v>
      </c>
    </row>
    <row r="79" spans="1:7" ht="33.75">
      <c r="A79" s="63"/>
      <c r="B79" s="63"/>
      <c r="C79" s="39" t="s">
        <v>175</v>
      </c>
      <c r="D79" s="40" t="s">
        <v>176</v>
      </c>
      <c r="E79" s="41" t="s">
        <v>177</v>
      </c>
      <c r="F79" s="42">
        <v>0</v>
      </c>
      <c r="G79" s="42">
        <f t="shared" si="1"/>
        <v>0</v>
      </c>
    </row>
    <row r="80" spans="1:7" ht="21.75" customHeight="1">
      <c r="A80" s="47" t="s">
        <v>178</v>
      </c>
      <c r="B80" s="47"/>
      <c r="C80" s="47"/>
      <c r="D80" s="48" t="s">
        <v>179</v>
      </c>
      <c r="E80" s="49" t="s">
        <v>180</v>
      </c>
      <c r="F80" s="50">
        <f>F81+F84+F87</f>
        <v>468810.74000000005</v>
      </c>
      <c r="G80" s="50">
        <f t="shared" si="1"/>
        <v>52.05786418849668</v>
      </c>
    </row>
    <row r="81" spans="1:7" ht="15">
      <c r="A81" s="60"/>
      <c r="B81" s="34" t="s">
        <v>181</v>
      </c>
      <c r="C81" s="35"/>
      <c r="D81" s="36" t="s">
        <v>182</v>
      </c>
      <c r="E81" s="37" t="s">
        <v>183</v>
      </c>
      <c r="F81" s="38">
        <f>SUM(F82:F83)</f>
        <v>2263.19</v>
      </c>
      <c r="G81" s="38">
        <f t="shared" si="1"/>
        <v>45.03860696517413</v>
      </c>
    </row>
    <row r="82" spans="1:7" ht="12.75">
      <c r="A82" s="61"/>
      <c r="B82" s="64"/>
      <c r="C82" s="39" t="s">
        <v>41</v>
      </c>
      <c r="D82" s="40" t="s">
        <v>42</v>
      </c>
      <c r="E82" s="41" t="s">
        <v>184</v>
      </c>
      <c r="F82" s="42">
        <v>848.4</v>
      </c>
      <c r="G82" s="42">
        <f t="shared" si="1"/>
        <v>42.42</v>
      </c>
    </row>
    <row r="83" spans="1:7" ht="12.75">
      <c r="A83" s="61"/>
      <c r="B83" s="63"/>
      <c r="C83" s="39" t="s">
        <v>166</v>
      </c>
      <c r="D83" s="40" t="s">
        <v>167</v>
      </c>
      <c r="E83" s="41" t="s">
        <v>185</v>
      </c>
      <c r="F83" s="42">
        <v>1414.79</v>
      </c>
      <c r="G83" s="42">
        <f t="shared" si="1"/>
        <v>46.7699173553719</v>
      </c>
    </row>
    <row r="84" spans="1:7" ht="15">
      <c r="A84" s="62"/>
      <c r="B84" s="34" t="s">
        <v>186</v>
      </c>
      <c r="C84" s="35"/>
      <c r="D84" s="36" t="s">
        <v>187</v>
      </c>
      <c r="E84" s="37" t="s">
        <v>188</v>
      </c>
      <c r="F84" s="38">
        <f>SUM(F85:F86)</f>
        <v>20489.2</v>
      </c>
      <c r="G84" s="38">
        <f t="shared" si="1"/>
        <v>49.2067532841807</v>
      </c>
    </row>
    <row r="85" spans="1:7" ht="33.75">
      <c r="A85" s="61"/>
      <c r="B85" s="64"/>
      <c r="C85" s="39" t="s">
        <v>169</v>
      </c>
      <c r="D85" s="40" t="s">
        <v>170</v>
      </c>
      <c r="E85" s="41" t="s">
        <v>189</v>
      </c>
      <c r="F85" s="42">
        <v>19097</v>
      </c>
      <c r="G85" s="42">
        <f t="shared" si="1"/>
        <v>50.00654638770327</v>
      </c>
    </row>
    <row r="86" spans="1:7" ht="33.75">
      <c r="A86" s="61"/>
      <c r="B86" s="63"/>
      <c r="C86" s="39" t="s">
        <v>19</v>
      </c>
      <c r="D86" s="40" t="s">
        <v>20</v>
      </c>
      <c r="E86" s="41" t="s">
        <v>190</v>
      </c>
      <c r="F86" s="42">
        <v>1392.2</v>
      </c>
      <c r="G86" s="42">
        <f t="shared" si="1"/>
        <v>40.3536231884058</v>
      </c>
    </row>
    <row r="87" spans="1:7" ht="15">
      <c r="A87" s="62"/>
      <c r="B87" s="34" t="s">
        <v>191</v>
      </c>
      <c r="C87" s="35"/>
      <c r="D87" s="36" t="s">
        <v>192</v>
      </c>
      <c r="E87" s="37" t="s">
        <v>193</v>
      </c>
      <c r="F87" s="38">
        <f>SUM(F88:F93)</f>
        <v>446058.35000000003</v>
      </c>
      <c r="G87" s="38">
        <f t="shared" si="1"/>
        <v>52.238201976125815</v>
      </c>
    </row>
    <row r="88" spans="1:7" ht="12.75">
      <c r="A88" s="61"/>
      <c r="B88" s="64"/>
      <c r="C88" s="39" t="s">
        <v>125</v>
      </c>
      <c r="D88" s="40" t="s">
        <v>126</v>
      </c>
      <c r="E88" s="41" t="s">
        <v>194</v>
      </c>
      <c r="F88" s="42">
        <v>103.12</v>
      </c>
      <c r="G88" s="42">
        <f t="shared" si="1"/>
        <v>51.56</v>
      </c>
    </row>
    <row r="89" spans="1:7" ht="12.75">
      <c r="A89" s="61"/>
      <c r="B89" s="61"/>
      <c r="C89" s="39" t="s">
        <v>53</v>
      </c>
      <c r="D89" s="40" t="s">
        <v>54</v>
      </c>
      <c r="E89" s="41" t="s">
        <v>195</v>
      </c>
      <c r="F89" s="42">
        <v>45551.54</v>
      </c>
      <c r="G89" s="42">
        <f t="shared" si="1"/>
        <v>37.33732786885246</v>
      </c>
    </row>
    <row r="90" spans="1:7" ht="12.75">
      <c r="A90" s="61"/>
      <c r="B90" s="61"/>
      <c r="C90" s="39" t="s">
        <v>41</v>
      </c>
      <c r="D90" s="40" t="s">
        <v>42</v>
      </c>
      <c r="E90" s="41" t="s">
        <v>196</v>
      </c>
      <c r="F90" s="42">
        <v>295.62</v>
      </c>
      <c r="G90" s="42">
        <f t="shared" si="1"/>
        <v>75.8</v>
      </c>
    </row>
    <row r="91" spans="1:7" ht="12.75">
      <c r="A91" s="61"/>
      <c r="B91" s="61"/>
      <c r="C91" s="39" t="s">
        <v>166</v>
      </c>
      <c r="D91" s="40" t="s">
        <v>167</v>
      </c>
      <c r="E91" s="41" t="s">
        <v>197</v>
      </c>
      <c r="F91" s="42">
        <v>6464.8</v>
      </c>
      <c r="G91" s="42">
        <f t="shared" si="1"/>
        <v>99.9969064191802</v>
      </c>
    </row>
    <row r="92" spans="1:7" ht="33.75">
      <c r="A92" s="61"/>
      <c r="B92" s="61"/>
      <c r="C92" s="39" t="s">
        <v>169</v>
      </c>
      <c r="D92" s="40" t="s">
        <v>170</v>
      </c>
      <c r="E92" s="41" t="s">
        <v>198</v>
      </c>
      <c r="F92" s="42">
        <v>266694</v>
      </c>
      <c r="G92" s="42">
        <f t="shared" si="1"/>
        <v>50</v>
      </c>
    </row>
    <row r="93" spans="1:7" ht="33.75">
      <c r="A93" s="63"/>
      <c r="B93" s="63"/>
      <c r="C93" s="39" t="s">
        <v>19</v>
      </c>
      <c r="D93" s="40" t="s">
        <v>20</v>
      </c>
      <c r="E93" s="41" t="s">
        <v>199</v>
      </c>
      <c r="F93" s="42">
        <v>126949.27</v>
      </c>
      <c r="G93" s="42">
        <f t="shared" si="1"/>
        <v>66.30936014625229</v>
      </c>
    </row>
    <row r="94" spans="1:7" ht="18.75" customHeight="1">
      <c r="A94" s="47" t="s">
        <v>200</v>
      </c>
      <c r="B94" s="47"/>
      <c r="C94" s="47"/>
      <c r="D94" s="48" t="s">
        <v>201</v>
      </c>
      <c r="E94" s="49" t="s">
        <v>202</v>
      </c>
      <c r="F94" s="50">
        <f>F95+F99+F102+F104+F106+F108+F112</f>
        <v>819741.04</v>
      </c>
      <c r="G94" s="50">
        <f t="shared" si="1"/>
        <v>67.83588460284437</v>
      </c>
    </row>
    <row r="95" spans="1:7" ht="33.75">
      <c r="A95" s="60"/>
      <c r="B95" s="34" t="s">
        <v>203</v>
      </c>
      <c r="C95" s="35"/>
      <c r="D95" s="36" t="s">
        <v>204</v>
      </c>
      <c r="E95" s="37" t="s">
        <v>205</v>
      </c>
      <c r="F95" s="38">
        <f>SUM(F96:F98)</f>
        <v>661684.55</v>
      </c>
      <c r="G95" s="38">
        <f t="shared" si="1"/>
        <v>67.70896947346017</v>
      </c>
    </row>
    <row r="96" spans="1:7" ht="15">
      <c r="A96" s="62"/>
      <c r="B96" s="65"/>
      <c r="C96" s="53" t="s">
        <v>125</v>
      </c>
      <c r="D96" s="40" t="s">
        <v>126</v>
      </c>
      <c r="E96" s="54" t="s">
        <v>338</v>
      </c>
      <c r="F96" s="42">
        <v>8.8</v>
      </c>
      <c r="G96" s="42"/>
    </row>
    <row r="97" spans="1:7" ht="45">
      <c r="A97" s="61"/>
      <c r="B97" s="66"/>
      <c r="C97" s="43" t="s">
        <v>10</v>
      </c>
      <c r="D97" s="40" t="s">
        <v>11</v>
      </c>
      <c r="E97" s="55" t="s">
        <v>206</v>
      </c>
      <c r="F97" s="42">
        <v>660000</v>
      </c>
      <c r="G97" s="42">
        <f t="shared" si="1"/>
        <v>68.14485945122738</v>
      </c>
    </row>
    <row r="98" spans="1:7" ht="33.75">
      <c r="A98" s="61"/>
      <c r="B98" s="63"/>
      <c r="C98" s="39" t="s">
        <v>207</v>
      </c>
      <c r="D98" s="40" t="s">
        <v>208</v>
      </c>
      <c r="E98" s="41" t="s">
        <v>209</v>
      </c>
      <c r="F98" s="42">
        <v>1675.75</v>
      </c>
      <c r="G98" s="42">
        <f t="shared" si="1"/>
        <v>19.210707325461424</v>
      </c>
    </row>
    <row r="99" spans="1:7" ht="56.25">
      <c r="A99" s="62"/>
      <c r="B99" s="34" t="s">
        <v>210</v>
      </c>
      <c r="C99" s="35"/>
      <c r="D99" s="36" t="s">
        <v>211</v>
      </c>
      <c r="E99" s="37" t="s">
        <v>212</v>
      </c>
      <c r="F99" s="38">
        <f>SUM(F100:F101)</f>
        <v>3880</v>
      </c>
      <c r="G99" s="38">
        <f t="shared" si="1"/>
        <v>78.46309403437816</v>
      </c>
    </row>
    <row r="100" spans="1:7" ht="45">
      <c r="A100" s="61"/>
      <c r="B100" s="64"/>
      <c r="C100" s="39" t="s">
        <v>10</v>
      </c>
      <c r="D100" s="40" t="s">
        <v>11</v>
      </c>
      <c r="E100" s="41" t="s">
        <v>213</v>
      </c>
      <c r="F100" s="42">
        <v>2099</v>
      </c>
      <c r="G100" s="42">
        <f t="shared" si="1"/>
        <v>86.95111847555924</v>
      </c>
    </row>
    <row r="101" spans="1:7" ht="33.75">
      <c r="A101" s="61"/>
      <c r="B101" s="63"/>
      <c r="C101" s="39" t="s">
        <v>169</v>
      </c>
      <c r="D101" s="40" t="s">
        <v>170</v>
      </c>
      <c r="E101" s="41" t="s">
        <v>214</v>
      </c>
      <c r="F101" s="42">
        <v>1781</v>
      </c>
      <c r="G101" s="42">
        <f t="shared" si="1"/>
        <v>70.36744369814302</v>
      </c>
    </row>
    <row r="102" spans="1:7" ht="22.5">
      <c r="A102" s="62"/>
      <c r="B102" s="34" t="s">
        <v>215</v>
      </c>
      <c r="C102" s="35"/>
      <c r="D102" s="36" t="s">
        <v>216</v>
      </c>
      <c r="E102" s="37" t="s">
        <v>217</v>
      </c>
      <c r="F102" s="38">
        <f>F103</f>
        <v>81000</v>
      </c>
      <c r="G102" s="38">
        <f t="shared" si="1"/>
        <v>68.35443037974683</v>
      </c>
    </row>
    <row r="103" spans="1:7" ht="33.75">
      <c r="A103" s="61"/>
      <c r="B103" s="39"/>
      <c r="C103" s="39" t="s">
        <v>169</v>
      </c>
      <c r="D103" s="40" t="s">
        <v>170</v>
      </c>
      <c r="E103" s="41" t="s">
        <v>217</v>
      </c>
      <c r="F103" s="42">
        <v>81000</v>
      </c>
      <c r="G103" s="42">
        <f t="shared" si="1"/>
        <v>68.35443037974683</v>
      </c>
    </row>
    <row r="104" spans="1:7" ht="15">
      <c r="A104" s="62"/>
      <c r="B104" s="34" t="s">
        <v>218</v>
      </c>
      <c r="C104" s="35"/>
      <c r="D104" s="36" t="s">
        <v>219</v>
      </c>
      <c r="E104" s="37" t="s">
        <v>220</v>
      </c>
      <c r="F104" s="38">
        <f>F105</f>
        <v>256</v>
      </c>
      <c r="G104" s="38">
        <f t="shared" si="1"/>
        <v>55.172413793103445</v>
      </c>
    </row>
    <row r="105" spans="1:7" ht="45">
      <c r="A105" s="61"/>
      <c r="B105" s="39"/>
      <c r="C105" s="39" t="s">
        <v>10</v>
      </c>
      <c r="D105" s="40" t="s">
        <v>11</v>
      </c>
      <c r="E105" s="41" t="s">
        <v>220</v>
      </c>
      <c r="F105" s="42">
        <v>256</v>
      </c>
      <c r="G105" s="42">
        <f t="shared" si="1"/>
        <v>55.172413793103445</v>
      </c>
    </row>
    <row r="106" spans="1:7" ht="15">
      <c r="A106" s="62"/>
      <c r="B106" s="34" t="s">
        <v>221</v>
      </c>
      <c r="C106" s="35"/>
      <c r="D106" s="36" t="s">
        <v>222</v>
      </c>
      <c r="E106" s="37" t="s">
        <v>223</v>
      </c>
      <c r="F106" s="38">
        <f>F107</f>
        <v>28900</v>
      </c>
      <c r="G106" s="38">
        <f t="shared" si="1"/>
        <v>77.68817204301075</v>
      </c>
    </row>
    <row r="107" spans="1:7" ht="33.75">
      <c r="A107" s="61"/>
      <c r="B107" s="39"/>
      <c r="C107" s="39" t="s">
        <v>169</v>
      </c>
      <c r="D107" s="40" t="s">
        <v>170</v>
      </c>
      <c r="E107" s="41" t="s">
        <v>223</v>
      </c>
      <c r="F107" s="42">
        <v>28900</v>
      </c>
      <c r="G107" s="42">
        <f t="shared" si="1"/>
        <v>77.68817204301075</v>
      </c>
    </row>
    <row r="108" spans="1:7" ht="15">
      <c r="A108" s="62"/>
      <c r="B108" s="34" t="s">
        <v>224</v>
      </c>
      <c r="C108" s="35"/>
      <c r="D108" s="36" t="s">
        <v>225</v>
      </c>
      <c r="E108" s="37" t="s">
        <v>226</v>
      </c>
      <c r="F108" s="38">
        <f>SUM(F109:F111)</f>
        <v>20176.49</v>
      </c>
      <c r="G108" s="38">
        <f t="shared" si="1"/>
        <v>53.49441896227166</v>
      </c>
    </row>
    <row r="109" spans="1:7" ht="12.75">
      <c r="A109" s="61"/>
      <c r="B109" s="64"/>
      <c r="C109" s="39" t="s">
        <v>41</v>
      </c>
      <c r="D109" s="40" t="s">
        <v>42</v>
      </c>
      <c r="E109" s="41" t="s">
        <v>227</v>
      </c>
      <c r="F109" s="42">
        <v>358.49</v>
      </c>
      <c r="G109" s="42">
        <f t="shared" si="1"/>
        <v>39.83222222222222</v>
      </c>
    </row>
    <row r="110" spans="1:7" ht="12.75">
      <c r="A110" s="61"/>
      <c r="B110" s="61"/>
      <c r="C110" s="39" t="s">
        <v>166</v>
      </c>
      <c r="D110" s="40" t="s">
        <v>167</v>
      </c>
      <c r="E110" s="41" t="s">
        <v>228</v>
      </c>
      <c r="F110" s="42">
        <v>43</v>
      </c>
      <c r="G110" s="42">
        <f t="shared" si="1"/>
        <v>50.588235294117645</v>
      </c>
    </row>
    <row r="111" spans="1:7" ht="33.75">
      <c r="A111" s="61"/>
      <c r="B111" s="63"/>
      <c r="C111" s="39" t="s">
        <v>169</v>
      </c>
      <c r="D111" s="40" t="s">
        <v>170</v>
      </c>
      <c r="E111" s="41" t="s">
        <v>229</v>
      </c>
      <c r="F111" s="42">
        <v>19775</v>
      </c>
      <c r="G111" s="42">
        <f t="shared" si="1"/>
        <v>53.83589240988783</v>
      </c>
    </row>
    <row r="112" spans="1:7" ht="15">
      <c r="A112" s="62"/>
      <c r="B112" s="34" t="s">
        <v>230</v>
      </c>
      <c r="C112" s="35"/>
      <c r="D112" s="36" t="s">
        <v>6</v>
      </c>
      <c r="E112" s="37" t="s">
        <v>231</v>
      </c>
      <c r="F112" s="38">
        <f>SUM(F113:F114)</f>
        <v>23844</v>
      </c>
      <c r="G112" s="38">
        <f t="shared" si="1"/>
        <v>73.72000989364334</v>
      </c>
    </row>
    <row r="113" spans="1:7" ht="45">
      <c r="A113" s="61"/>
      <c r="B113" s="64"/>
      <c r="C113" s="39" t="s">
        <v>10</v>
      </c>
      <c r="D113" s="40" t="s">
        <v>11</v>
      </c>
      <c r="E113" s="41" t="s">
        <v>232</v>
      </c>
      <c r="F113" s="42">
        <v>4944</v>
      </c>
      <c r="G113" s="42">
        <f t="shared" si="1"/>
        <v>100</v>
      </c>
    </row>
    <row r="114" spans="1:7" ht="33.75">
      <c r="A114" s="63"/>
      <c r="B114" s="63"/>
      <c r="C114" s="39" t="s">
        <v>169</v>
      </c>
      <c r="D114" s="40" t="s">
        <v>170</v>
      </c>
      <c r="E114" s="41" t="s">
        <v>233</v>
      </c>
      <c r="F114" s="42">
        <v>18900</v>
      </c>
      <c r="G114" s="42">
        <f t="shared" si="1"/>
        <v>68.97810218978103</v>
      </c>
    </row>
    <row r="115" spans="1:7" ht="21" customHeight="1">
      <c r="A115" s="47" t="s">
        <v>234</v>
      </c>
      <c r="B115" s="47"/>
      <c r="C115" s="47"/>
      <c r="D115" s="48" t="s">
        <v>235</v>
      </c>
      <c r="E115" s="49" t="s">
        <v>236</v>
      </c>
      <c r="F115" s="50">
        <f>F116</f>
        <v>35842</v>
      </c>
      <c r="G115" s="50">
        <f t="shared" si="1"/>
        <v>100</v>
      </c>
    </row>
    <row r="116" spans="1:7" ht="15">
      <c r="A116" s="60"/>
      <c r="B116" s="34" t="s">
        <v>237</v>
      </c>
      <c r="C116" s="35"/>
      <c r="D116" s="36" t="s">
        <v>238</v>
      </c>
      <c r="E116" s="37" t="s">
        <v>236</v>
      </c>
      <c r="F116" s="38">
        <f>F117</f>
        <v>35842</v>
      </c>
      <c r="G116" s="38">
        <f t="shared" si="1"/>
        <v>100</v>
      </c>
    </row>
    <row r="117" spans="1:7" ht="33.75">
      <c r="A117" s="63"/>
      <c r="B117" s="39"/>
      <c r="C117" s="39" t="s">
        <v>169</v>
      </c>
      <c r="D117" s="40" t="s">
        <v>170</v>
      </c>
      <c r="E117" s="41" t="s">
        <v>236</v>
      </c>
      <c r="F117" s="42">
        <v>35842</v>
      </c>
      <c r="G117" s="42">
        <f t="shared" si="1"/>
        <v>100</v>
      </c>
    </row>
    <row r="118" spans="1:7" ht="21" customHeight="1">
      <c r="A118" s="47" t="s">
        <v>239</v>
      </c>
      <c r="B118" s="47"/>
      <c r="C118" s="47"/>
      <c r="D118" s="48" t="s">
        <v>240</v>
      </c>
      <c r="E118" s="49" t="s">
        <v>241</v>
      </c>
      <c r="F118" s="50">
        <f>F119+F123+F121</f>
        <v>49349.560000000005</v>
      </c>
      <c r="G118" s="50">
        <f t="shared" si="1"/>
        <v>89.72647272727275</v>
      </c>
    </row>
    <row r="119" spans="1:7" ht="22.5">
      <c r="A119" s="60"/>
      <c r="B119" s="34" t="s">
        <v>242</v>
      </c>
      <c r="C119" s="35"/>
      <c r="D119" s="36" t="s">
        <v>243</v>
      </c>
      <c r="E119" s="37" t="s">
        <v>177</v>
      </c>
      <c r="F119" s="38">
        <f>F120</f>
        <v>30769.36</v>
      </c>
      <c r="G119" s="38">
        <f t="shared" si="1"/>
        <v>153.8468</v>
      </c>
    </row>
    <row r="120" spans="1:7" ht="12.75">
      <c r="A120" s="61"/>
      <c r="B120" s="39"/>
      <c r="C120" s="39" t="s">
        <v>125</v>
      </c>
      <c r="D120" s="40" t="s">
        <v>126</v>
      </c>
      <c r="E120" s="41" t="s">
        <v>177</v>
      </c>
      <c r="F120" s="42">
        <v>30769.36</v>
      </c>
      <c r="G120" s="42">
        <f t="shared" si="1"/>
        <v>153.8468</v>
      </c>
    </row>
    <row r="121" spans="1:7" ht="22.5">
      <c r="A121" s="61"/>
      <c r="B121" s="56" t="s">
        <v>803</v>
      </c>
      <c r="C121" s="34"/>
      <c r="D121" s="36" t="s">
        <v>804</v>
      </c>
      <c r="E121" s="57" t="s">
        <v>338</v>
      </c>
      <c r="F121" s="38">
        <f>F122</f>
        <v>256.05</v>
      </c>
      <c r="G121" s="38"/>
    </row>
    <row r="122" spans="1:7" ht="12.75">
      <c r="A122" s="61"/>
      <c r="B122" s="39"/>
      <c r="C122" s="51" t="s">
        <v>805</v>
      </c>
      <c r="D122" s="40" t="s">
        <v>806</v>
      </c>
      <c r="E122" s="52" t="s">
        <v>338</v>
      </c>
      <c r="F122" s="42">
        <v>256.05</v>
      </c>
      <c r="G122" s="42"/>
    </row>
    <row r="123" spans="1:7" ht="15">
      <c r="A123" s="62"/>
      <c r="B123" s="34" t="s">
        <v>244</v>
      </c>
      <c r="C123" s="35"/>
      <c r="D123" s="36" t="s">
        <v>6</v>
      </c>
      <c r="E123" s="37" t="s">
        <v>245</v>
      </c>
      <c r="F123" s="38">
        <f>F124+F125</f>
        <v>18324.15</v>
      </c>
      <c r="G123" s="38">
        <f t="shared" si="1"/>
        <v>52.354714285714294</v>
      </c>
    </row>
    <row r="124" spans="1:7" ht="15">
      <c r="A124" s="62"/>
      <c r="B124" s="65"/>
      <c r="C124" s="39" t="s">
        <v>125</v>
      </c>
      <c r="D124" s="40" t="s">
        <v>126</v>
      </c>
      <c r="E124" s="41" t="s">
        <v>245</v>
      </c>
      <c r="F124" s="42">
        <v>18307.04</v>
      </c>
      <c r="G124" s="42">
        <f>F124*100/E124</f>
        <v>52.30582857142857</v>
      </c>
    </row>
    <row r="125" spans="1:7" ht="12.75">
      <c r="A125" s="63"/>
      <c r="B125" s="63"/>
      <c r="C125" s="67" t="s">
        <v>41</v>
      </c>
      <c r="D125" s="40" t="s">
        <v>42</v>
      </c>
      <c r="E125" s="45">
        <v>0</v>
      </c>
      <c r="F125" s="42">
        <v>17.11</v>
      </c>
      <c r="G125" s="42"/>
    </row>
    <row r="126" spans="1:7" ht="12.75">
      <c r="A126" s="121" t="s">
        <v>246</v>
      </c>
      <c r="B126" s="121"/>
      <c r="C126" s="121"/>
      <c r="D126" s="121"/>
      <c r="E126" s="58" t="s">
        <v>247</v>
      </c>
      <c r="F126" s="59">
        <f>F4+F8+F13+F20+F29+F34+F37+F68+F94+F115+F118+F80</f>
        <v>13444294.379999999</v>
      </c>
      <c r="G126" s="59">
        <f t="shared" si="1"/>
        <v>45.979550280117714</v>
      </c>
    </row>
    <row r="127" spans="1:5" ht="12.75">
      <c r="A127" s="122"/>
      <c r="B127" s="123"/>
      <c r="C127" s="123"/>
      <c r="D127" s="123"/>
      <c r="E127" s="123"/>
    </row>
    <row r="128" spans="1:7" ht="15">
      <c r="A128" s="17"/>
      <c r="B128" s="18" t="s">
        <v>808</v>
      </c>
      <c r="C128" s="19"/>
      <c r="D128" s="20"/>
      <c r="E128" s="21"/>
      <c r="F128" s="17"/>
      <c r="G128" s="17"/>
    </row>
    <row r="129" spans="1:9" ht="12.75">
      <c r="A129" s="117" t="s">
        <v>809</v>
      </c>
      <c r="B129" s="118"/>
      <c r="C129" s="118"/>
      <c r="D129" s="119"/>
      <c r="E129" s="22">
        <v>23836388.7</v>
      </c>
      <c r="F129" s="22">
        <v>13443733.84</v>
      </c>
      <c r="G129" s="25">
        <f>F129*100/E129</f>
        <v>56.40004452520109</v>
      </c>
      <c r="I129" s="26"/>
    </row>
    <row r="130" spans="1:9" ht="12.75">
      <c r="A130" s="117" t="s">
        <v>810</v>
      </c>
      <c r="B130" s="118"/>
      <c r="C130" s="118"/>
      <c r="D130" s="119"/>
      <c r="E130" s="22">
        <v>5403337</v>
      </c>
      <c r="F130" s="22">
        <v>560.54</v>
      </c>
      <c r="G130" s="25">
        <f>F130*100/E130</f>
        <v>0.010373959647528925</v>
      </c>
      <c r="I130" s="26"/>
    </row>
    <row r="131" spans="1:9" ht="12.75">
      <c r="A131" s="117" t="s">
        <v>808</v>
      </c>
      <c r="B131" s="118"/>
      <c r="C131" s="118"/>
      <c r="D131" s="119"/>
      <c r="E131" s="22"/>
      <c r="F131" s="23"/>
      <c r="G131" s="25"/>
      <c r="I131" s="26"/>
    </row>
    <row r="132" spans="1:9" ht="12.75">
      <c r="A132" s="120" t="s">
        <v>811</v>
      </c>
      <c r="B132" s="118"/>
      <c r="C132" s="118"/>
      <c r="D132" s="119"/>
      <c r="E132" s="22">
        <v>2580611</v>
      </c>
      <c r="F132" s="22">
        <v>0</v>
      </c>
      <c r="G132" s="25">
        <v>0</v>
      </c>
      <c r="I132" s="26"/>
    </row>
    <row r="135" spans="5:6" ht="12.75">
      <c r="E135" s="24"/>
      <c r="F135" s="24"/>
    </row>
  </sheetData>
  <sheetProtection/>
  <mergeCells count="8">
    <mergeCell ref="A1:G1"/>
    <mergeCell ref="A2:E2"/>
    <mergeCell ref="A129:D129"/>
    <mergeCell ref="A130:D130"/>
    <mergeCell ref="A131:D131"/>
    <mergeCell ref="A132:D132"/>
    <mergeCell ref="A126:D126"/>
    <mergeCell ref="A127:E1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8"/>
  <sheetViews>
    <sheetView view="pageLayout" workbookViewId="0" topLeftCell="A425">
      <selection activeCell="A432" sqref="A432:G445"/>
    </sheetView>
  </sheetViews>
  <sheetFormatPr defaultColWidth="9.33203125" defaultRowHeight="12.75"/>
  <cols>
    <col min="1" max="1" width="6.83203125" style="1" customWidth="1"/>
    <col min="2" max="2" width="7.16015625" style="1" customWidth="1"/>
    <col min="3" max="3" width="6.16015625" style="1" customWidth="1"/>
    <col min="4" max="4" width="50.66015625" style="1" customWidth="1"/>
    <col min="5" max="5" width="15.66015625" style="1" customWidth="1"/>
    <col min="6" max="6" width="14.16015625" style="15" customWidth="1"/>
    <col min="7" max="7" width="8.66015625" style="15" customWidth="1"/>
    <col min="8" max="16384" width="9.33203125" style="1" customWidth="1"/>
  </cols>
  <sheetData>
    <row r="1" spans="1:5" ht="15.75">
      <c r="A1" s="128" t="s">
        <v>812</v>
      </c>
      <c r="B1" s="129"/>
      <c r="C1" s="129"/>
      <c r="D1" s="129"/>
      <c r="E1" s="68"/>
    </row>
    <row r="2" spans="1:7" ht="33.75">
      <c r="A2" s="2" t="s">
        <v>0</v>
      </c>
      <c r="B2" s="6" t="s">
        <v>798</v>
      </c>
      <c r="C2" s="2" t="s">
        <v>799</v>
      </c>
      <c r="D2" s="6" t="s">
        <v>1</v>
      </c>
      <c r="E2" s="11" t="s">
        <v>800</v>
      </c>
      <c r="F2" s="13" t="s">
        <v>801</v>
      </c>
      <c r="G2" s="14" t="s">
        <v>802</v>
      </c>
    </row>
    <row r="3" spans="1:7" ht="11.25">
      <c r="A3" s="69" t="s">
        <v>2</v>
      </c>
      <c r="B3" s="70"/>
      <c r="C3" s="69"/>
      <c r="D3" s="71" t="s">
        <v>3</v>
      </c>
      <c r="E3" s="72" t="s">
        <v>248</v>
      </c>
      <c r="F3" s="73">
        <f>F4+F6+F8+F10</f>
        <v>306404.83</v>
      </c>
      <c r="G3" s="73">
        <f>F3*100/E3</f>
        <v>75.29841317976697</v>
      </c>
    </row>
    <row r="4" spans="1:7" ht="15">
      <c r="A4" s="3"/>
      <c r="B4" s="74" t="s">
        <v>249</v>
      </c>
      <c r="C4" s="75"/>
      <c r="D4" s="76" t="s">
        <v>250</v>
      </c>
      <c r="E4" s="77" t="s">
        <v>43</v>
      </c>
      <c r="F4" s="78">
        <f>F5</f>
        <v>0</v>
      </c>
      <c r="G4" s="78">
        <f aca="true" t="shared" si="0" ref="G4:G67">F4*100/E4</f>
        <v>0</v>
      </c>
    </row>
    <row r="5" spans="1:7" ht="11.25">
      <c r="A5" s="4"/>
      <c r="B5" s="7"/>
      <c r="C5" s="5" t="s">
        <v>251</v>
      </c>
      <c r="D5" s="8" t="s">
        <v>252</v>
      </c>
      <c r="E5" s="10" t="s">
        <v>43</v>
      </c>
      <c r="F5" s="16">
        <v>0</v>
      </c>
      <c r="G5" s="16">
        <f t="shared" si="0"/>
        <v>0</v>
      </c>
    </row>
    <row r="6" spans="1:7" ht="15">
      <c r="A6" s="3"/>
      <c r="B6" s="74" t="s">
        <v>253</v>
      </c>
      <c r="C6" s="75"/>
      <c r="D6" s="76" t="s">
        <v>254</v>
      </c>
      <c r="E6" s="77" t="s">
        <v>255</v>
      </c>
      <c r="F6" s="78">
        <f>F7</f>
        <v>0</v>
      </c>
      <c r="G6" s="78">
        <f t="shared" si="0"/>
        <v>0</v>
      </c>
    </row>
    <row r="7" spans="1:7" ht="11.25">
      <c r="A7" s="4"/>
      <c r="B7" s="7"/>
      <c r="C7" s="5" t="s">
        <v>256</v>
      </c>
      <c r="D7" s="8" t="s">
        <v>257</v>
      </c>
      <c r="E7" s="10" t="s">
        <v>255</v>
      </c>
      <c r="F7" s="16"/>
      <c r="G7" s="16">
        <f t="shared" si="0"/>
        <v>0</v>
      </c>
    </row>
    <row r="8" spans="1:7" ht="15">
      <c r="A8" s="3"/>
      <c r="B8" s="74" t="s">
        <v>258</v>
      </c>
      <c r="C8" s="75"/>
      <c r="D8" s="76" t="s">
        <v>259</v>
      </c>
      <c r="E8" s="77" t="s">
        <v>260</v>
      </c>
      <c r="F8" s="78">
        <f>F9</f>
        <v>10634.13</v>
      </c>
      <c r="G8" s="78">
        <f t="shared" si="0"/>
        <v>52.77483870967742</v>
      </c>
    </row>
    <row r="9" spans="1:7" ht="22.5">
      <c r="A9" s="4"/>
      <c r="B9" s="7"/>
      <c r="C9" s="5" t="s">
        <v>261</v>
      </c>
      <c r="D9" s="8" t="s">
        <v>262</v>
      </c>
      <c r="E9" s="10" t="s">
        <v>260</v>
      </c>
      <c r="F9" s="16">
        <v>10634.13</v>
      </c>
      <c r="G9" s="16">
        <f t="shared" si="0"/>
        <v>52.77483870967742</v>
      </c>
    </row>
    <row r="10" spans="1:7" ht="15">
      <c r="A10" s="3"/>
      <c r="B10" s="74" t="s">
        <v>5</v>
      </c>
      <c r="C10" s="75"/>
      <c r="D10" s="76" t="s">
        <v>6</v>
      </c>
      <c r="E10" s="77" t="s">
        <v>12</v>
      </c>
      <c r="F10" s="78">
        <f>SUM(F11:F16)</f>
        <v>295770.7</v>
      </c>
      <c r="G10" s="78">
        <f t="shared" si="0"/>
        <v>100</v>
      </c>
    </row>
    <row r="11" spans="1:7" ht="11.25">
      <c r="A11" s="4"/>
      <c r="B11" s="7"/>
      <c r="C11" s="5" t="s">
        <v>263</v>
      </c>
      <c r="D11" s="8" t="s">
        <v>264</v>
      </c>
      <c r="E11" s="10" t="s">
        <v>265</v>
      </c>
      <c r="F11" s="16">
        <v>3510.1</v>
      </c>
      <c r="G11" s="16">
        <f t="shared" si="0"/>
        <v>100</v>
      </c>
    </row>
    <row r="12" spans="1:7" ht="11.25">
      <c r="A12" s="4"/>
      <c r="B12" s="7"/>
      <c r="C12" s="5" t="s">
        <v>266</v>
      </c>
      <c r="D12" s="8" t="s">
        <v>267</v>
      </c>
      <c r="E12" s="10" t="s">
        <v>268</v>
      </c>
      <c r="F12" s="16">
        <v>600.23</v>
      </c>
      <c r="G12" s="16">
        <f t="shared" si="0"/>
        <v>100</v>
      </c>
    </row>
    <row r="13" spans="1:7" ht="11.25">
      <c r="A13" s="4"/>
      <c r="B13" s="7"/>
      <c r="C13" s="5" t="s">
        <v>269</v>
      </c>
      <c r="D13" s="8" t="s">
        <v>270</v>
      </c>
      <c r="E13" s="10" t="s">
        <v>271</v>
      </c>
      <c r="F13" s="16">
        <v>86</v>
      </c>
      <c r="G13" s="16">
        <f t="shared" si="0"/>
        <v>100</v>
      </c>
    </row>
    <row r="14" spans="1:7" ht="11.25">
      <c r="A14" s="4"/>
      <c r="B14" s="7"/>
      <c r="C14" s="5" t="s">
        <v>272</v>
      </c>
      <c r="D14" s="8" t="s">
        <v>273</v>
      </c>
      <c r="E14" s="10" t="s">
        <v>274</v>
      </c>
      <c r="F14" s="16">
        <v>72.6</v>
      </c>
      <c r="G14" s="16">
        <f t="shared" si="0"/>
        <v>100</v>
      </c>
    </row>
    <row r="15" spans="1:7" ht="11.25">
      <c r="A15" s="4"/>
      <c r="B15" s="7"/>
      <c r="C15" s="5" t="s">
        <v>275</v>
      </c>
      <c r="D15" s="8" t="s">
        <v>276</v>
      </c>
      <c r="E15" s="10" t="s">
        <v>277</v>
      </c>
      <c r="F15" s="16">
        <v>1530.5</v>
      </c>
      <c r="G15" s="16">
        <f t="shared" si="0"/>
        <v>100</v>
      </c>
    </row>
    <row r="16" spans="1:7" ht="11.25">
      <c r="A16" s="4"/>
      <c r="B16" s="7"/>
      <c r="C16" s="5" t="s">
        <v>251</v>
      </c>
      <c r="D16" s="8" t="s">
        <v>252</v>
      </c>
      <c r="E16" s="10" t="s">
        <v>278</v>
      </c>
      <c r="F16" s="16">
        <v>289971.27</v>
      </c>
      <c r="G16" s="16">
        <f t="shared" si="0"/>
        <v>100</v>
      </c>
    </row>
    <row r="17" spans="1:7" ht="11.25">
      <c r="A17" s="69" t="s">
        <v>13</v>
      </c>
      <c r="B17" s="70"/>
      <c r="C17" s="69"/>
      <c r="D17" s="71" t="s">
        <v>14</v>
      </c>
      <c r="E17" s="72" t="s">
        <v>279</v>
      </c>
      <c r="F17" s="73">
        <f>F18+F20+F22+F27+F32+F34</f>
        <v>126086.06999999998</v>
      </c>
      <c r="G17" s="73">
        <f t="shared" si="0"/>
        <v>7.069189840771473</v>
      </c>
    </row>
    <row r="18" spans="1:7" ht="15">
      <c r="A18" s="3"/>
      <c r="B18" s="74" t="s">
        <v>16</v>
      </c>
      <c r="C18" s="75"/>
      <c r="D18" s="76" t="s">
        <v>17</v>
      </c>
      <c r="E18" s="77" t="s">
        <v>280</v>
      </c>
      <c r="F18" s="78">
        <f>F19</f>
        <v>29840</v>
      </c>
      <c r="G18" s="78">
        <f t="shared" si="0"/>
        <v>46.625</v>
      </c>
    </row>
    <row r="19" spans="1:7" ht="33.75">
      <c r="A19" s="4"/>
      <c r="B19" s="7"/>
      <c r="C19" s="5" t="s">
        <v>19</v>
      </c>
      <c r="D19" s="8" t="s">
        <v>281</v>
      </c>
      <c r="E19" s="10" t="s">
        <v>280</v>
      </c>
      <c r="F19" s="16">
        <v>29840</v>
      </c>
      <c r="G19" s="16">
        <f t="shared" si="0"/>
        <v>46.625</v>
      </c>
    </row>
    <row r="20" spans="1:7" ht="15">
      <c r="A20" s="3"/>
      <c r="B20" s="74" t="s">
        <v>282</v>
      </c>
      <c r="C20" s="75"/>
      <c r="D20" s="76" t="s">
        <v>283</v>
      </c>
      <c r="E20" s="77" t="s">
        <v>123</v>
      </c>
      <c r="F20" s="78">
        <f>F21</f>
        <v>3941.4</v>
      </c>
      <c r="G20" s="78">
        <f t="shared" si="0"/>
        <v>98.535</v>
      </c>
    </row>
    <row r="21" spans="1:7" ht="11.25">
      <c r="A21" s="4"/>
      <c r="B21" s="7"/>
      <c r="C21" s="5" t="s">
        <v>251</v>
      </c>
      <c r="D21" s="8" t="s">
        <v>252</v>
      </c>
      <c r="E21" s="10" t="s">
        <v>123</v>
      </c>
      <c r="F21" s="16">
        <v>3941.4</v>
      </c>
      <c r="G21" s="16">
        <f t="shared" si="0"/>
        <v>98.535</v>
      </c>
    </row>
    <row r="22" spans="1:7" ht="15">
      <c r="A22" s="3"/>
      <c r="B22" s="74" t="s">
        <v>21</v>
      </c>
      <c r="C22" s="75"/>
      <c r="D22" s="76" t="s">
        <v>22</v>
      </c>
      <c r="E22" s="77" t="s">
        <v>284</v>
      </c>
      <c r="F22" s="78">
        <f>SUM(F23:F26)</f>
        <v>42873.649999999994</v>
      </c>
      <c r="G22" s="78">
        <f t="shared" si="0"/>
        <v>6.534621246761163</v>
      </c>
    </row>
    <row r="23" spans="1:7" ht="33.75">
      <c r="A23" s="4"/>
      <c r="B23" s="7"/>
      <c r="C23" s="5" t="s">
        <v>24</v>
      </c>
      <c r="D23" s="8" t="s">
        <v>285</v>
      </c>
      <c r="E23" s="10" t="s">
        <v>23</v>
      </c>
      <c r="F23" s="16">
        <v>10000</v>
      </c>
      <c r="G23" s="16">
        <f t="shared" si="0"/>
        <v>100</v>
      </c>
    </row>
    <row r="24" spans="1:7" ht="11.25">
      <c r="A24" s="4"/>
      <c r="B24" s="7"/>
      <c r="C24" s="5" t="s">
        <v>275</v>
      </c>
      <c r="D24" s="8" t="s">
        <v>276</v>
      </c>
      <c r="E24" s="10" t="s">
        <v>23</v>
      </c>
      <c r="F24" s="16"/>
      <c r="G24" s="16">
        <f t="shared" si="0"/>
        <v>0</v>
      </c>
    </row>
    <row r="25" spans="1:7" ht="11.25">
      <c r="A25" s="4"/>
      <c r="B25" s="7"/>
      <c r="C25" s="5" t="s">
        <v>251</v>
      </c>
      <c r="D25" s="8" t="s">
        <v>252</v>
      </c>
      <c r="E25" s="10" t="s">
        <v>177</v>
      </c>
      <c r="F25" s="16">
        <v>16410.1</v>
      </c>
      <c r="G25" s="16">
        <f t="shared" si="0"/>
        <v>82.05049999999999</v>
      </c>
    </row>
    <row r="26" spans="1:7" ht="11.25">
      <c r="A26" s="4"/>
      <c r="B26" s="7"/>
      <c r="C26" s="5" t="s">
        <v>256</v>
      </c>
      <c r="D26" s="8" t="s">
        <v>257</v>
      </c>
      <c r="E26" s="10" t="s">
        <v>286</v>
      </c>
      <c r="F26" s="16">
        <v>16463.55</v>
      </c>
      <c r="G26" s="16">
        <f t="shared" si="0"/>
        <v>2.672220418763188</v>
      </c>
    </row>
    <row r="27" spans="1:7" ht="15">
      <c r="A27" s="3"/>
      <c r="B27" s="74" t="s">
        <v>287</v>
      </c>
      <c r="C27" s="75"/>
      <c r="D27" s="76" t="s">
        <v>288</v>
      </c>
      <c r="E27" s="77" t="s">
        <v>289</v>
      </c>
      <c r="F27" s="78">
        <f>SUM(F28:F31)</f>
        <v>47836.99</v>
      </c>
      <c r="G27" s="78">
        <f t="shared" si="0"/>
        <v>4.52273707100312</v>
      </c>
    </row>
    <row r="28" spans="1:7" ht="11.25">
      <c r="A28" s="4"/>
      <c r="B28" s="7"/>
      <c r="C28" s="5" t="s">
        <v>272</v>
      </c>
      <c r="D28" s="8" t="s">
        <v>273</v>
      </c>
      <c r="E28" s="10" t="s">
        <v>290</v>
      </c>
      <c r="F28" s="16">
        <v>3049.21</v>
      </c>
      <c r="G28" s="16">
        <f t="shared" si="0"/>
        <v>3.7049939246658568</v>
      </c>
    </row>
    <row r="29" spans="1:7" ht="11.25">
      <c r="A29" s="4"/>
      <c r="B29" s="7"/>
      <c r="C29" s="5" t="s">
        <v>291</v>
      </c>
      <c r="D29" s="8" t="s">
        <v>292</v>
      </c>
      <c r="E29" s="10" t="s">
        <v>293</v>
      </c>
      <c r="F29" s="16"/>
      <c r="G29" s="16">
        <f t="shared" si="0"/>
        <v>0</v>
      </c>
    </row>
    <row r="30" spans="1:7" ht="11.25">
      <c r="A30" s="4"/>
      <c r="B30" s="7"/>
      <c r="C30" s="5" t="s">
        <v>275</v>
      </c>
      <c r="D30" s="8" t="s">
        <v>276</v>
      </c>
      <c r="E30" s="10" t="s">
        <v>294</v>
      </c>
      <c r="F30" s="16">
        <v>44787.78</v>
      </c>
      <c r="G30" s="16">
        <f t="shared" si="0"/>
        <v>21.327514285714287</v>
      </c>
    </row>
    <row r="31" spans="1:7" ht="11.25">
      <c r="A31" s="4"/>
      <c r="B31" s="7"/>
      <c r="C31" s="5" t="s">
        <v>256</v>
      </c>
      <c r="D31" s="8" t="s">
        <v>257</v>
      </c>
      <c r="E31" s="10" t="s">
        <v>295</v>
      </c>
      <c r="F31" s="16"/>
      <c r="G31" s="16">
        <f t="shared" si="0"/>
        <v>0</v>
      </c>
    </row>
    <row r="32" spans="1:7" ht="15">
      <c r="A32" s="3"/>
      <c r="B32" s="74" t="s">
        <v>296</v>
      </c>
      <c r="C32" s="75"/>
      <c r="D32" s="76" t="s">
        <v>297</v>
      </c>
      <c r="E32" s="77" t="s">
        <v>194</v>
      </c>
      <c r="F32" s="78">
        <f>F33</f>
        <v>0</v>
      </c>
      <c r="G32" s="78">
        <f t="shared" si="0"/>
        <v>0</v>
      </c>
    </row>
    <row r="33" spans="1:7" ht="11.25">
      <c r="A33" s="4"/>
      <c r="B33" s="7"/>
      <c r="C33" s="5" t="s">
        <v>251</v>
      </c>
      <c r="D33" s="8" t="s">
        <v>252</v>
      </c>
      <c r="E33" s="10" t="s">
        <v>194</v>
      </c>
      <c r="F33" s="16"/>
      <c r="G33" s="16">
        <f t="shared" si="0"/>
        <v>0</v>
      </c>
    </row>
    <row r="34" spans="1:7" ht="15">
      <c r="A34" s="3"/>
      <c r="B34" s="74" t="s">
        <v>298</v>
      </c>
      <c r="C34" s="75"/>
      <c r="D34" s="76" t="s">
        <v>6</v>
      </c>
      <c r="E34" s="77" t="s">
        <v>299</v>
      </c>
      <c r="F34" s="78">
        <f>F35</f>
        <v>1594.03</v>
      </c>
      <c r="G34" s="78">
        <f t="shared" si="0"/>
        <v>99.626875</v>
      </c>
    </row>
    <row r="35" spans="1:7" ht="33.75">
      <c r="A35" s="4"/>
      <c r="B35" s="7"/>
      <c r="C35" s="5" t="s">
        <v>300</v>
      </c>
      <c r="D35" s="8" t="s">
        <v>281</v>
      </c>
      <c r="E35" s="10" t="s">
        <v>299</v>
      </c>
      <c r="F35" s="16">
        <v>1594.03</v>
      </c>
      <c r="G35" s="16">
        <f t="shared" si="0"/>
        <v>99.626875</v>
      </c>
    </row>
    <row r="36" spans="1:7" ht="11.25">
      <c r="A36" s="69" t="s">
        <v>301</v>
      </c>
      <c r="B36" s="70"/>
      <c r="C36" s="69"/>
      <c r="D36" s="71" t="s">
        <v>302</v>
      </c>
      <c r="E36" s="72" t="s">
        <v>303</v>
      </c>
      <c r="F36" s="73">
        <f>F37</f>
        <v>2598.55</v>
      </c>
      <c r="G36" s="73">
        <f t="shared" si="0"/>
        <v>26.515816326530615</v>
      </c>
    </row>
    <row r="37" spans="1:7" ht="15">
      <c r="A37" s="3"/>
      <c r="B37" s="74" t="s">
        <v>304</v>
      </c>
      <c r="C37" s="75"/>
      <c r="D37" s="76" t="s">
        <v>6</v>
      </c>
      <c r="E37" s="77" t="s">
        <v>303</v>
      </c>
      <c r="F37" s="78">
        <f>SUM(F38:F39)</f>
        <v>2598.55</v>
      </c>
      <c r="G37" s="78">
        <f t="shared" si="0"/>
        <v>26.515816326530615</v>
      </c>
    </row>
    <row r="38" spans="1:7" ht="11.25">
      <c r="A38" s="4"/>
      <c r="B38" s="7"/>
      <c r="C38" s="5" t="s">
        <v>275</v>
      </c>
      <c r="D38" s="8" t="s">
        <v>276</v>
      </c>
      <c r="E38" s="10" t="s">
        <v>305</v>
      </c>
      <c r="F38" s="16">
        <v>598.55</v>
      </c>
      <c r="G38" s="16">
        <f t="shared" si="0"/>
        <v>10.319827586206895</v>
      </c>
    </row>
    <row r="39" spans="1:7" ht="11.25">
      <c r="A39" s="4"/>
      <c r="B39" s="7"/>
      <c r="C39" s="5" t="s">
        <v>251</v>
      </c>
      <c r="D39" s="8" t="s">
        <v>252</v>
      </c>
      <c r="E39" s="10" t="s">
        <v>123</v>
      </c>
      <c r="F39" s="16">
        <v>2000</v>
      </c>
      <c r="G39" s="16">
        <f t="shared" si="0"/>
        <v>50</v>
      </c>
    </row>
    <row r="40" spans="1:7" ht="11.25">
      <c r="A40" s="69" t="s">
        <v>26</v>
      </c>
      <c r="B40" s="70"/>
      <c r="C40" s="69"/>
      <c r="D40" s="71" t="s">
        <v>27</v>
      </c>
      <c r="E40" s="72" t="s">
        <v>306</v>
      </c>
      <c r="F40" s="73">
        <f>F41+F48</f>
        <v>157991.91</v>
      </c>
      <c r="G40" s="73">
        <f t="shared" si="0"/>
        <v>20.077506957593627</v>
      </c>
    </row>
    <row r="41" spans="1:7" ht="15">
      <c r="A41" s="3"/>
      <c r="B41" s="74" t="s">
        <v>307</v>
      </c>
      <c r="C41" s="75"/>
      <c r="D41" s="76" t="s">
        <v>308</v>
      </c>
      <c r="E41" s="77" t="s">
        <v>309</v>
      </c>
      <c r="F41" s="78">
        <f>SUM(F42:F47)</f>
        <v>130361.08</v>
      </c>
      <c r="G41" s="78">
        <f t="shared" si="0"/>
        <v>46.68257117278424</v>
      </c>
    </row>
    <row r="42" spans="1:7" ht="11.25">
      <c r="A42" s="4"/>
      <c r="B42" s="7"/>
      <c r="C42" s="5" t="s">
        <v>272</v>
      </c>
      <c r="D42" s="8" t="s">
        <v>273</v>
      </c>
      <c r="E42" s="10" t="s">
        <v>310</v>
      </c>
      <c r="F42" s="16">
        <v>0</v>
      </c>
      <c r="G42" s="16">
        <f t="shared" si="0"/>
        <v>0</v>
      </c>
    </row>
    <row r="43" spans="1:7" ht="11.25">
      <c r="A43" s="4"/>
      <c r="B43" s="7"/>
      <c r="C43" s="5" t="s">
        <v>291</v>
      </c>
      <c r="D43" s="8" t="s">
        <v>292</v>
      </c>
      <c r="E43" s="10" t="s">
        <v>311</v>
      </c>
      <c r="F43" s="16">
        <v>0</v>
      </c>
      <c r="G43" s="16">
        <f t="shared" si="0"/>
        <v>0</v>
      </c>
    </row>
    <row r="44" spans="1:7" ht="11.25">
      <c r="A44" s="4"/>
      <c r="B44" s="7"/>
      <c r="C44" s="5" t="s">
        <v>275</v>
      </c>
      <c r="D44" s="8" t="s">
        <v>276</v>
      </c>
      <c r="E44" s="10" t="s">
        <v>312</v>
      </c>
      <c r="F44" s="16">
        <v>586.08</v>
      </c>
      <c r="G44" s="16">
        <f t="shared" si="0"/>
        <v>34.47529411764706</v>
      </c>
    </row>
    <row r="45" spans="1:7" ht="11.25">
      <c r="A45" s="4"/>
      <c r="B45" s="7"/>
      <c r="C45" s="5" t="s">
        <v>251</v>
      </c>
      <c r="D45" s="8" t="s">
        <v>252</v>
      </c>
      <c r="E45" s="10" t="s">
        <v>168</v>
      </c>
      <c r="F45" s="16">
        <v>0</v>
      </c>
      <c r="G45" s="16">
        <f t="shared" si="0"/>
        <v>0</v>
      </c>
    </row>
    <row r="46" spans="1:7" ht="11.25">
      <c r="A46" s="4"/>
      <c r="B46" s="7"/>
      <c r="C46" s="5" t="s">
        <v>313</v>
      </c>
      <c r="D46" s="8" t="s">
        <v>94</v>
      </c>
      <c r="E46" s="10" t="s">
        <v>314</v>
      </c>
      <c r="F46" s="16">
        <v>129775</v>
      </c>
      <c r="G46" s="16">
        <f t="shared" si="0"/>
        <v>53.62603305785124</v>
      </c>
    </row>
    <row r="47" spans="1:7" ht="22.5">
      <c r="A47" s="4"/>
      <c r="B47" s="7"/>
      <c r="C47" s="5" t="s">
        <v>315</v>
      </c>
      <c r="D47" s="8" t="s">
        <v>316</v>
      </c>
      <c r="E47" s="10" t="s">
        <v>317</v>
      </c>
      <c r="F47" s="16">
        <v>0</v>
      </c>
      <c r="G47" s="16">
        <f t="shared" si="0"/>
        <v>0</v>
      </c>
    </row>
    <row r="48" spans="1:7" ht="15">
      <c r="A48" s="3"/>
      <c r="B48" s="74" t="s">
        <v>29</v>
      </c>
      <c r="C48" s="75"/>
      <c r="D48" s="76" t="s">
        <v>30</v>
      </c>
      <c r="E48" s="77" t="s">
        <v>318</v>
      </c>
      <c r="F48" s="78">
        <f>SUM(F49:F51)</f>
        <v>27630.83</v>
      </c>
      <c r="G48" s="78">
        <f t="shared" si="0"/>
        <v>5.442782571012095</v>
      </c>
    </row>
    <row r="49" spans="1:7" ht="11.25">
      <c r="A49" s="4"/>
      <c r="B49" s="7"/>
      <c r="C49" s="5" t="s">
        <v>251</v>
      </c>
      <c r="D49" s="8" t="s">
        <v>252</v>
      </c>
      <c r="E49" s="10" t="s">
        <v>319</v>
      </c>
      <c r="F49" s="16">
        <v>0</v>
      </c>
      <c r="G49" s="16">
        <f t="shared" si="0"/>
        <v>0</v>
      </c>
    </row>
    <row r="50" spans="1:7" ht="11.25">
      <c r="A50" s="4"/>
      <c r="B50" s="7"/>
      <c r="C50" s="5" t="s">
        <v>320</v>
      </c>
      <c r="D50" s="8" t="s">
        <v>321</v>
      </c>
      <c r="E50" s="10" t="s">
        <v>322</v>
      </c>
      <c r="F50" s="16">
        <v>3125.54</v>
      </c>
      <c r="G50" s="16">
        <f t="shared" si="0"/>
        <v>62.5108</v>
      </c>
    </row>
    <row r="51" spans="1:7" ht="11.25">
      <c r="A51" s="4"/>
      <c r="B51" s="7"/>
      <c r="C51" s="5" t="s">
        <v>256</v>
      </c>
      <c r="D51" s="8" t="s">
        <v>257</v>
      </c>
      <c r="E51" s="10" t="s">
        <v>323</v>
      </c>
      <c r="F51" s="16">
        <v>24505.29</v>
      </c>
      <c r="G51" s="16">
        <f t="shared" si="0"/>
        <v>4.901058</v>
      </c>
    </row>
    <row r="52" spans="1:7" ht="11.25">
      <c r="A52" s="69" t="s">
        <v>324</v>
      </c>
      <c r="B52" s="70"/>
      <c r="C52" s="69"/>
      <c r="D52" s="71" t="s">
        <v>325</v>
      </c>
      <c r="E52" s="72" t="s">
        <v>326</v>
      </c>
      <c r="F52" s="73">
        <f>F53+F57+F59</f>
        <v>12684.599999999999</v>
      </c>
      <c r="G52" s="73">
        <f t="shared" si="0"/>
        <v>17.003485254691686</v>
      </c>
    </row>
    <row r="53" spans="1:7" ht="15">
      <c r="A53" s="3"/>
      <c r="B53" s="74" t="s">
        <v>327</v>
      </c>
      <c r="C53" s="75"/>
      <c r="D53" s="76" t="s">
        <v>328</v>
      </c>
      <c r="E53" s="77" t="s">
        <v>329</v>
      </c>
      <c r="F53" s="78">
        <f>SUM(F54:F56)</f>
        <v>500</v>
      </c>
      <c r="G53" s="78">
        <f t="shared" si="0"/>
        <v>1.557632398753894</v>
      </c>
    </row>
    <row r="54" spans="1:7" ht="11.25">
      <c r="A54" s="4"/>
      <c r="B54" s="7"/>
      <c r="C54" s="5" t="s">
        <v>266</v>
      </c>
      <c r="D54" s="8" t="s">
        <v>267</v>
      </c>
      <c r="E54" s="10" t="s">
        <v>89</v>
      </c>
      <c r="F54" s="16">
        <v>0</v>
      </c>
      <c r="G54" s="16">
        <f t="shared" si="0"/>
        <v>0</v>
      </c>
    </row>
    <row r="55" spans="1:7" ht="11.25">
      <c r="A55" s="4"/>
      <c r="B55" s="7"/>
      <c r="C55" s="5" t="s">
        <v>330</v>
      </c>
      <c r="D55" s="8" t="s">
        <v>331</v>
      </c>
      <c r="E55" s="10" t="s">
        <v>184</v>
      </c>
      <c r="F55" s="16">
        <v>0</v>
      </c>
      <c r="G55" s="16">
        <f t="shared" si="0"/>
        <v>0</v>
      </c>
    </row>
    <row r="56" spans="1:7" ht="11.25">
      <c r="A56" s="4"/>
      <c r="B56" s="7"/>
      <c r="C56" s="5" t="s">
        <v>275</v>
      </c>
      <c r="D56" s="8" t="s">
        <v>276</v>
      </c>
      <c r="E56" s="10" t="s">
        <v>332</v>
      </c>
      <c r="F56" s="16">
        <v>500</v>
      </c>
      <c r="G56" s="16">
        <f t="shared" si="0"/>
        <v>1.6666666666666667</v>
      </c>
    </row>
    <row r="57" spans="1:7" ht="15">
      <c r="A57" s="3"/>
      <c r="B57" s="74" t="s">
        <v>333</v>
      </c>
      <c r="C57" s="75"/>
      <c r="D57" s="76" t="s">
        <v>334</v>
      </c>
      <c r="E57" s="77" t="s">
        <v>335</v>
      </c>
      <c r="F57" s="78">
        <f>F58</f>
        <v>8235.8</v>
      </c>
      <c r="G57" s="78">
        <f t="shared" si="0"/>
        <v>48.44588235294117</v>
      </c>
    </row>
    <row r="58" spans="1:7" ht="11.25">
      <c r="A58" s="4"/>
      <c r="B58" s="7"/>
      <c r="C58" s="5" t="s">
        <v>275</v>
      </c>
      <c r="D58" s="8" t="s">
        <v>276</v>
      </c>
      <c r="E58" s="10" t="s">
        <v>335</v>
      </c>
      <c r="F58" s="16">
        <v>8235.8</v>
      </c>
      <c r="G58" s="16">
        <f t="shared" si="0"/>
        <v>48.44588235294117</v>
      </c>
    </row>
    <row r="59" spans="1:7" ht="15">
      <c r="A59" s="3"/>
      <c r="B59" s="74" t="s">
        <v>336</v>
      </c>
      <c r="C59" s="75"/>
      <c r="D59" s="76" t="s">
        <v>6</v>
      </c>
      <c r="E59" s="77" t="s">
        <v>337</v>
      </c>
      <c r="F59" s="78">
        <f>SUM(F60:F60)</f>
        <v>3948.8</v>
      </c>
      <c r="G59" s="78">
        <f t="shared" si="0"/>
        <v>15.485490196078432</v>
      </c>
    </row>
    <row r="60" spans="1:7" ht="11.25">
      <c r="A60" s="4"/>
      <c r="B60" s="7"/>
      <c r="C60" s="5" t="s">
        <v>275</v>
      </c>
      <c r="D60" s="8" t="s">
        <v>276</v>
      </c>
      <c r="E60" s="10" t="s">
        <v>337</v>
      </c>
      <c r="F60" s="16">
        <v>3948.8</v>
      </c>
      <c r="G60" s="16">
        <f t="shared" si="0"/>
        <v>15.485490196078432</v>
      </c>
    </row>
    <row r="61" spans="1:7" ht="11.25">
      <c r="A61" s="69" t="s">
        <v>44</v>
      </c>
      <c r="B61" s="70"/>
      <c r="C61" s="69"/>
      <c r="D61" s="71" t="s">
        <v>45</v>
      </c>
      <c r="E61" s="72" t="s">
        <v>339</v>
      </c>
      <c r="F61" s="73">
        <f>F62+F69+F73+F92+F96</f>
        <v>1103178.94</v>
      </c>
      <c r="G61" s="73">
        <f t="shared" si="0"/>
        <v>27.18844922327092</v>
      </c>
    </row>
    <row r="62" spans="1:7" ht="15">
      <c r="A62" s="3"/>
      <c r="B62" s="74" t="s">
        <v>47</v>
      </c>
      <c r="C62" s="75"/>
      <c r="D62" s="76" t="s">
        <v>48</v>
      </c>
      <c r="E62" s="77" t="s">
        <v>49</v>
      </c>
      <c r="F62" s="78">
        <f>SUM(F63:F68)</f>
        <v>22982</v>
      </c>
      <c r="G62" s="78">
        <f t="shared" si="0"/>
        <v>50.02829901171144</v>
      </c>
    </row>
    <row r="63" spans="1:7" ht="11.25">
      <c r="A63" s="4"/>
      <c r="B63" s="7"/>
      <c r="C63" s="5" t="s">
        <v>263</v>
      </c>
      <c r="D63" s="8" t="s">
        <v>264</v>
      </c>
      <c r="E63" s="10" t="s">
        <v>340</v>
      </c>
      <c r="F63" s="16">
        <v>13010</v>
      </c>
      <c r="G63" s="16">
        <f t="shared" si="0"/>
        <v>50.05771450557907</v>
      </c>
    </row>
    <row r="64" spans="1:7" ht="11.25">
      <c r="A64" s="4"/>
      <c r="B64" s="7"/>
      <c r="C64" s="5" t="s">
        <v>266</v>
      </c>
      <c r="D64" s="8" t="s">
        <v>267</v>
      </c>
      <c r="E64" s="10" t="s">
        <v>341</v>
      </c>
      <c r="F64" s="16">
        <v>2200.5</v>
      </c>
      <c r="G64" s="16">
        <f t="shared" si="0"/>
        <v>50</v>
      </c>
    </row>
    <row r="65" spans="1:7" ht="11.25">
      <c r="A65" s="4"/>
      <c r="B65" s="7"/>
      <c r="C65" s="5" t="s">
        <v>269</v>
      </c>
      <c r="D65" s="8" t="s">
        <v>270</v>
      </c>
      <c r="E65" s="10" t="s">
        <v>342</v>
      </c>
      <c r="F65" s="16">
        <v>318</v>
      </c>
      <c r="G65" s="16">
        <f t="shared" si="0"/>
        <v>50</v>
      </c>
    </row>
    <row r="66" spans="1:7" ht="11.25">
      <c r="A66" s="4"/>
      <c r="B66" s="7"/>
      <c r="C66" s="5" t="s">
        <v>272</v>
      </c>
      <c r="D66" s="8" t="s">
        <v>273</v>
      </c>
      <c r="E66" s="10" t="s">
        <v>343</v>
      </c>
      <c r="F66" s="16">
        <v>700</v>
      </c>
      <c r="G66" s="16">
        <f t="shared" si="0"/>
        <v>100</v>
      </c>
    </row>
    <row r="67" spans="1:7" ht="11.25">
      <c r="A67" s="4"/>
      <c r="B67" s="7"/>
      <c r="C67" s="5" t="s">
        <v>275</v>
      </c>
      <c r="D67" s="8" t="s">
        <v>276</v>
      </c>
      <c r="E67" s="10" t="s">
        <v>344</v>
      </c>
      <c r="F67" s="16">
        <v>6299.27</v>
      </c>
      <c r="G67" s="16">
        <f t="shared" si="0"/>
        <v>48.789946557199286</v>
      </c>
    </row>
    <row r="68" spans="1:7" ht="11.25">
      <c r="A68" s="4"/>
      <c r="B68" s="7"/>
      <c r="C68" s="5" t="s">
        <v>345</v>
      </c>
      <c r="D68" s="8" t="s">
        <v>346</v>
      </c>
      <c r="E68" s="10" t="s">
        <v>347</v>
      </c>
      <c r="F68" s="16">
        <v>454.23</v>
      </c>
      <c r="G68" s="16">
        <f aca="true" t="shared" si="1" ref="G68:G131">F68*100/E68</f>
        <v>34.94076923076923</v>
      </c>
    </row>
    <row r="69" spans="1:7" ht="15">
      <c r="A69" s="3"/>
      <c r="B69" s="74" t="s">
        <v>348</v>
      </c>
      <c r="C69" s="75"/>
      <c r="D69" s="76" t="s">
        <v>349</v>
      </c>
      <c r="E69" s="77" t="s">
        <v>350</v>
      </c>
      <c r="F69" s="78">
        <f>SUM(F70:F72)</f>
        <v>45853.89</v>
      </c>
      <c r="G69" s="78">
        <f t="shared" si="1"/>
        <v>50.63930425179459</v>
      </c>
    </row>
    <row r="70" spans="1:7" ht="11.25">
      <c r="A70" s="4"/>
      <c r="B70" s="7"/>
      <c r="C70" s="5" t="s">
        <v>351</v>
      </c>
      <c r="D70" s="8" t="s">
        <v>352</v>
      </c>
      <c r="E70" s="10" t="s">
        <v>353</v>
      </c>
      <c r="F70" s="16">
        <v>44020</v>
      </c>
      <c r="G70" s="16">
        <f t="shared" si="1"/>
        <v>53.422330097087375</v>
      </c>
    </row>
    <row r="71" spans="1:7" ht="11.25">
      <c r="A71" s="4"/>
      <c r="B71" s="7"/>
      <c r="C71" s="5" t="s">
        <v>272</v>
      </c>
      <c r="D71" s="8" t="s">
        <v>273</v>
      </c>
      <c r="E71" s="10" t="s">
        <v>354</v>
      </c>
      <c r="F71" s="16">
        <v>567.64</v>
      </c>
      <c r="G71" s="16">
        <f t="shared" si="1"/>
        <v>15.767777777777777</v>
      </c>
    </row>
    <row r="72" spans="1:7" ht="11.25">
      <c r="A72" s="4"/>
      <c r="B72" s="7"/>
      <c r="C72" s="5" t="s">
        <v>275</v>
      </c>
      <c r="D72" s="8" t="s">
        <v>276</v>
      </c>
      <c r="E72" s="10" t="s">
        <v>355</v>
      </c>
      <c r="F72" s="16">
        <v>1266.25</v>
      </c>
      <c r="G72" s="16">
        <f t="shared" si="1"/>
        <v>27.82967032967033</v>
      </c>
    </row>
    <row r="73" spans="1:7" ht="15">
      <c r="A73" s="3"/>
      <c r="B73" s="74" t="s">
        <v>50</v>
      </c>
      <c r="C73" s="75"/>
      <c r="D73" s="76" t="s">
        <v>51</v>
      </c>
      <c r="E73" s="77" t="s">
        <v>356</v>
      </c>
      <c r="F73" s="78">
        <f>SUM(F74:F91)</f>
        <v>925629.1</v>
      </c>
      <c r="G73" s="78">
        <f t="shared" si="1"/>
        <v>50.20987567262628</v>
      </c>
    </row>
    <row r="74" spans="1:7" ht="11.25">
      <c r="A74" s="4"/>
      <c r="B74" s="7"/>
      <c r="C74" s="5" t="s">
        <v>357</v>
      </c>
      <c r="D74" s="8" t="s">
        <v>358</v>
      </c>
      <c r="E74" s="10" t="s">
        <v>359</v>
      </c>
      <c r="F74" s="16"/>
      <c r="G74" s="16">
        <f t="shared" si="1"/>
        <v>0</v>
      </c>
    </row>
    <row r="75" spans="1:7" ht="11.25">
      <c r="A75" s="4"/>
      <c r="B75" s="7"/>
      <c r="C75" s="5" t="s">
        <v>263</v>
      </c>
      <c r="D75" s="8" t="s">
        <v>264</v>
      </c>
      <c r="E75" s="10" t="s">
        <v>360</v>
      </c>
      <c r="F75" s="16">
        <v>532816.85</v>
      </c>
      <c r="G75" s="16">
        <f t="shared" si="1"/>
        <v>49.70306436567164</v>
      </c>
    </row>
    <row r="76" spans="1:7" ht="11.25">
      <c r="A76" s="4"/>
      <c r="B76" s="7"/>
      <c r="C76" s="5" t="s">
        <v>361</v>
      </c>
      <c r="D76" s="8" t="s">
        <v>362</v>
      </c>
      <c r="E76" s="10" t="s">
        <v>363</v>
      </c>
      <c r="F76" s="16">
        <v>81528.13</v>
      </c>
      <c r="G76" s="16">
        <f t="shared" si="1"/>
        <v>97.05729761904762</v>
      </c>
    </row>
    <row r="77" spans="1:7" ht="11.25">
      <c r="A77" s="4"/>
      <c r="B77" s="7"/>
      <c r="C77" s="5" t="s">
        <v>266</v>
      </c>
      <c r="D77" s="8" t="s">
        <v>267</v>
      </c>
      <c r="E77" s="10" t="s">
        <v>364</v>
      </c>
      <c r="F77" s="16">
        <v>96567.29</v>
      </c>
      <c r="G77" s="16">
        <f t="shared" si="1"/>
        <v>51.36557978723404</v>
      </c>
    </row>
    <row r="78" spans="1:7" ht="11.25">
      <c r="A78" s="4"/>
      <c r="B78" s="7"/>
      <c r="C78" s="5" t="s">
        <v>269</v>
      </c>
      <c r="D78" s="8" t="s">
        <v>270</v>
      </c>
      <c r="E78" s="10" t="s">
        <v>317</v>
      </c>
      <c r="F78" s="16">
        <v>8417.43</v>
      </c>
      <c r="G78" s="16">
        <f t="shared" si="1"/>
        <v>40.083</v>
      </c>
    </row>
    <row r="79" spans="1:7" ht="11.25">
      <c r="A79" s="4"/>
      <c r="B79" s="7"/>
      <c r="C79" s="5" t="s">
        <v>330</v>
      </c>
      <c r="D79" s="8" t="s">
        <v>331</v>
      </c>
      <c r="E79" s="10" t="s">
        <v>365</v>
      </c>
      <c r="F79" s="16">
        <v>4571</v>
      </c>
      <c r="G79" s="16">
        <f t="shared" si="1"/>
        <v>68.22388059701493</v>
      </c>
    </row>
    <row r="80" spans="1:7" ht="11.25">
      <c r="A80" s="4"/>
      <c r="B80" s="7"/>
      <c r="C80" s="5" t="s">
        <v>272</v>
      </c>
      <c r="D80" s="8" t="s">
        <v>273</v>
      </c>
      <c r="E80" s="10" t="s">
        <v>366</v>
      </c>
      <c r="F80" s="16">
        <v>20447.2</v>
      </c>
      <c r="G80" s="16">
        <f t="shared" si="1"/>
        <v>44.35401301518438</v>
      </c>
    </row>
    <row r="81" spans="1:7" ht="11.25">
      <c r="A81" s="4"/>
      <c r="B81" s="7"/>
      <c r="C81" s="5" t="s">
        <v>367</v>
      </c>
      <c r="D81" s="8" t="s">
        <v>368</v>
      </c>
      <c r="E81" s="10" t="s">
        <v>369</v>
      </c>
      <c r="F81" s="16">
        <v>19053.96</v>
      </c>
      <c r="G81" s="16">
        <f t="shared" si="1"/>
        <v>48.23787341772152</v>
      </c>
    </row>
    <row r="82" spans="1:7" ht="11.25">
      <c r="A82" s="4"/>
      <c r="B82" s="7"/>
      <c r="C82" s="5" t="s">
        <v>291</v>
      </c>
      <c r="D82" s="8" t="s">
        <v>292</v>
      </c>
      <c r="E82" s="10" t="s">
        <v>322</v>
      </c>
      <c r="F82" s="16"/>
      <c r="G82" s="16">
        <f t="shared" si="1"/>
        <v>0</v>
      </c>
    </row>
    <row r="83" spans="1:7" ht="11.25">
      <c r="A83" s="4"/>
      <c r="B83" s="7"/>
      <c r="C83" s="5" t="s">
        <v>370</v>
      </c>
      <c r="D83" s="8" t="s">
        <v>371</v>
      </c>
      <c r="E83" s="10" t="s">
        <v>299</v>
      </c>
      <c r="F83" s="16">
        <v>208</v>
      </c>
      <c r="G83" s="16">
        <f t="shared" si="1"/>
        <v>13</v>
      </c>
    </row>
    <row r="84" spans="1:7" ht="11.25">
      <c r="A84" s="4"/>
      <c r="B84" s="7"/>
      <c r="C84" s="5" t="s">
        <v>275</v>
      </c>
      <c r="D84" s="8" t="s">
        <v>276</v>
      </c>
      <c r="E84" s="10" t="s">
        <v>372</v>
      </c>
      <c r="F84" s="16">
        <v>116103.13</v>
      </c>
      <c r="G84" s="16">
        <f t="shared" si="1"/>
        <v>43.51691529235382</v>
      </c>
    </row>
    <row r="85" spans="1:7" ht="11.25">
      <c r="A85" s="4"/>
      <c r="B85" s="7"/>
      <c r="C85" s="5" t="s">
        <v>373</v>
      </c>
      <c r="D85" s="8" t="s">
        <v>374</v>
      </c>
      <c r="E85" s="10" t="s">
        <v>223</v>
      </c>
      <c r="F85" s="16">
        <v>18222.73</v>
      </c>
      <c r="G85" s="16">
        <f t="shared" si="1"/>
        <v>48.98583333333333</v>
      </c>
    </row>
    <row r="86" spans="1:7" ht="11.25">
      <c r="A86" s="4"/>
      <c r="B86" s="7"/>
      <c r="C86" s="5" t="s">
        <v>345</v>
      </c>
      <c r="D86" s="8" t="s">
        <v>346</v>
      </c>
      <c r="E86" s="10" t="s">
        <v>375</v>
      </c>
      <c r="F86" s="16">
        <v>7361.01</v>
      </c>
      <c r="G86" s="16">
        <f t="shared" si="1"/>
        <v>63.45698275862069</v>
      </c>
    </row>
    <row r="87" spans="1:7" ht="11.25">
      <c r="A87" s="4"/>
      <c r="B87" s="7"/>
      <c r="C87" s="5" t="s">
        <v>376</v>
      </c>
      <c r="D87" s="8" t="s">
        <v>377</v>
      </c>
      <c r="E87" s="10" t="s">
        <v>378</v>
      </c>
      <c r="F87" s="16">
        <v>264.47</v>
      </c>
      <c r="G87" s="16">
        <f t="shared" si="1"/>
        <v>15.836526946107787</v>
      </c>
    </row>
    <row r="88" spans="1:7" ht="11.25">
      <c r="A88" s="4"/>
      <c r="B88" s="7"/>
      <c r="C88" s="5" t="s">
        <v>379</v>
      </c>
      <c r="D88" s="8" t="s">
        <v>380</v>
      </c>
      <c r="E88" s="10" t="s">
        <v>381</v>
      </c>
      <c r="F88" s="16">
        <v>16500</v>
      </c>
      <c r="G88" s="16">
        <f t="shared" si="1"/>
        <v>75</v>
      </c>
    </row>
    <row r="89" spans="1:7" ht="11.25">
      <c r="A89" s="4"/>
      <c r="B89" s="7"/>
      <c r="C89" s="5" t="s">
        <v>320</v>
      </c>
      <c r="D89" s="8" t="s">
        <v>321</v>
      </c>
      <c r="E89" s="10" t="s">
        <v>382</v>
      </c>
      <c r="F89" s="16">
        <v>100</v>
      </c>
      <c r="G89" s="16">
        <f t="shared" si="1"/>
        <v>2.0833333333333335</v>
      </c>
    </row>
    <row r="90" spans="1:7" ht="22.5">
      <c r="A90" s="4"/>
      <c r="B90" s="7"/>
      <c r="C90" s="5" t="s">
        <v>383</v>
      </c>
      <c r="D90" s="8" t="s">
        <v>384</v>
      </c>
      <c r="E90" s="10" t="s">
        <v>385</v>
      </c>
      <c r="F90" s="16">
        <v>2956</v>
      </c>
      <c r="G90" s="16">
        <f t="shared" si="1"/>
        <v>67.95402298850574</v>
      </c>
    </row>
    <row r="91" spans="1:7" ht="11.25">
      <c r="A91" s="4"/>
      <c r="B91" s="7"/>
      <c r="C91" s="5" t="s">
        <v>386</v>
      </c>
      <c r="D91" s="8" t="s">
        <v>387</v>
      </c>
      <c r="E91" s="10" t="s">
        <v>332</v>
      </c>
      <c r="F91" s="16">
        <v>511.9</v>
      </c>
      <c r="G91" s="16">
        <f t="shared" si="1"/>
        <v>1.7063333333333333</v>
      </c>
    </row>
    <row r="92" spans="1:7" ht="15">
      <c r="A92" s="3"/>
      <c r="B92" s="74" t="s">
        <v>388</v>
      </c>
      <c r="C92" s="75"/>
      <c r="D92" s="76" t="s">
        <v>389</v>
      </c>
      <c r="E92" s="77" t="s">
        <v>390</v>
      </c>
      <c r="F92" s="78">
        <f>SUM(F93:F95)</f>
        <v>38648.990000000005</v>
      </c>
      <c r="G92" s="78">
        <f t="shared" si="1"/>
        <v>34.051973568281944</v>
      </c>
    </row>
    <row r="93" spans="1:7" ht="11.25">
      <c r="A93" s="4"/>
      <c r="B93" s="7"/>
      <c r="C93" s="5" t="s">
        <v>272</v>
      </c>
      <c r="D93" s="8" t="s">
        <v>273</v>
      </c>
      <c r="E93" s="10" t="s">
        <v>391</v>
      </c>
      <c r="F93" s="16">
        <v>8911.99</v>
      </c>
      <c r="G93" s="16">
        <f t="shared" si="1"/>
        <v>50.896573386636206</v>
      </c>
    </row>
    <row r="94" spans="1:7" ht="11.25">
      <c r="A94" s="4"/>
      <c r="B94" s="7"/>
      <c r="C94" s="5" t="s">
        <v>275</v>
      </c>
      <c r="D94" s="8" t="s">
        <v>276</v>
      </c>
      <c r="E94" s="10" t="s">
        <v>392</v>
      </c>
      <c r="F94" s="16">
        <v>29270.34</v>
      </c>
      <c r="G94" s="16">
        <f t="shared" si="1"/>
        <v>30.642190885964638</v>
      </c>
    </row>
    <row r="95" spans="1:7" ht="11.25">
      <c r="A95" s="4"/>
      <c r="B95" s="7"/>
      <c r="C95" s="5" t="s">
        <v>251</v>
      </c>
      <c r="D95" s="8" t="s">
        <v>252</v>
      </c>
      <c r="E95" s="10" t="s">
        <v>393</v>
      </c>
      <c r="F95" s="16">
        <v>466.66</v>
      </c>
      <c r="G95" s="16">
        <f t="shared" si="1"/>
        <v>99.9271948608137</v>
      </c>
    </row>
    <row r="96" spans="1:7" ht="15">
      <c r="A96" s="3"/>
      <c r="B96" s="74" t="s">
        <v>55</v>
      </c>
      <c r="C96" s="75"/>
      <c r="D96" s="76" t="s">
        <v>6</v>
      </c>
      <c r="E96" s="77" t="s">
        <v>394</v>
      </c>
      <c r="F96" s="78">
        <f>SUM(F97:F105)</f>
        <v>70064.95999999999</v>
      </c>
      <c r="G96" s="78">
        <f t="shared" si="1"/>
        <v>3.567425993625319</v>
      </c>
    </row>
    <row r="97" spans="1:7" ht="11.25">
      <c r="A97" s="4"/>
      <c r="B97" s="7"/>
      <c r="C97" s="5" t="s">
        <v>351</v>
      </c>
      <c r="D97" s="8" t="s">
        <v>352</v>
      </c>
      <c r="E97" s="10" t="s">
        <v>395</v>
      </c>
      <c r="F97" s="16">
        <v>10540</v>
      </c>
      <c r="G97" s="16">
        <f t="shared" si="1"/>
        <v>43.553719008264466</v>
      </c>
    </row>
    <row r="98" spans="1:7" ht="11.25">
      <c r="A98" s="4"/>
      <c r="B98" s="7"/>
      <c r="C98" s="5" t="s">
        <v>396</v>
      </c>
      <c r="D98" s="8" t="s">
        <v>397</v>
      </c>
      <c r="E98" s="10" t="s">
        <v>398</v>
      </c>
      <c r="F98" s="16">
        <v>11923.4</v>
      </c>
      <c r="G98" s="16">
        <f t="shared" si="1"/>
        <v>52.99288888888889</v>
      </c>
    </row>
    <row r="99" spans="1:7" ht="11.25">
      <c r="A99" s="4"/>
      <c r="B99" s="7"/>
      <c r="C99" s="5" t="s">
        <v>272</v>
      </c>
      <c r="D99" s="8" t="s">
        <v>273</v>
      </c>
      <c r="E99" s="10" t="s">
        <v>399</v>
      </c>
      <c r="F99" s="16">
        <v>943.44</v>
      </c>
      <c r="G99" s="16">
        <f t="shared" si="1"/>
        <v>42.88363636363636</v>
      </c>
    </row>
    <row r="100" spans="1:7" ht="11.25">
      <c r="A100" s="4"/>
      <c r="B100" s="7"/>
      <c r="C100" s="5" t="s">
        <v>367</v>
      </c>
      <c r="D100" s="8" t="s">
        <v>368</v>
      </c>
      <c r="E100" s="10" t="s">
        <v>400</v>
      </c>
      <c r="F100" s="16"/>
      <c r="G100" s="16">
        <f t="shared" si="1"/>
        <v>0</v>
      </c>
    </row>
    <row r="101" spans="1:7" ht="11.25">
      <c r="A101" s="4"/>
      <c r="B101" s="7"/>
      <c r="C101" s="5" t="s">
        <v>373</v>
      </c>
      <c r="D101" s="8" t="s">
        <v>374</v>
      </c>
      <c r="E101" s="10" t="s">
        <v>401</v>
      </c>
      <c r="F101" s="16">
        <v>3333.58</v>
      </c>
      <c r="G101" s="16">
        <f t="shared" si="1"/>
        <v>41.66975</v>
      </c>
    </row>
    <row r="102" spans="1:7" ht="11.25">
      <c r="A102" s="4"/>
      <c r="B102" s="7"/>
      <c r="C102" s="5" t="s">
        <v>251</v>
      </c>
      <c r="D102" s="8" t="s">
        <v>252</v>
      </c>
      <c r="E102" s="10" t="s">
        <v>402</v>
      </c>
      <c r="F102" s="16">
        <v>37304.12</v>
      </c>
      <c r="G102" s="16">
        <f t="shared" si="1"/>
        <v>56.95285496183207</v>
      </c>
    </row>
    <row r="103" spans="1:7" ht="11.25">
      <c r="A103" s="4"/>
      <c r="B103" s="7"/>
      <c r="C103" s="5" t="s">
        <v>403</v>
      </c>
      <c r="D103" s="8" t="s">
        <v>257</v>
      </c>
      <c r="E103" s="10" t="s">
        <v>404</v>
      </c>
      <c r="F103" s="16">
        <v>5117.36</v>
      </c>
      <c r="G103" s="16">
        <f t="shared" si="1"/>
        <v>0.3273534913117015</v>
      </c>
    </row>
    <row r="104" spans="1:7" ht="11.25">
      <c r="A104" s="4"/>
      <c r="B104" s="7"/>
      <c r="C104" s="5" t="s">
        <v>405</v>
      </c>
      <c r="D104" s="8" t="s">
        <v>257</v>
      </c>
      <c r="E104" s="10" t="s">
        <v>406</v>
      </c>
      <c r="F104" s="16">
        <v>903.06</v>
      </c>
      <c r="G104" s="16">
        <f t="shared" si="1"/>
        <v>0.32735221192744357</v>
      </c>
    </row>
    <row r="105" spans="1:7" ht="11.25">
      <c r="A105" s="4"/>
      <c r="B105" s="7"/>
      <c r="C105" s="5" t="s">
        <v>386</v>
      </c>
      <c r="D105" s="8" t="s">
        <v>387</v>
      </c>
      <c r="E105" s="10" t="s">
        <v>184</v>
      </c>
      <c r="F105" s="16"/>
      <c r="G105" s="16">
        <f t="shared" si="1"/>
        <v>0</v>
      </c>
    </row>
    <row r="106" spans="1:7" ht="22.5">
      <c r="A106" s="69" t="s">
        <v>63</v>
      </c>
      <c r="B106" s="70"/>
      <c r="C106" s="69"/>
      <c r="D106" s="71" t="s">
        <v>64</v>
      </c>
      <c r="E106" s="72" t="s">
        <v>65</v>
      </c>
      <c r="F106" s="73">
        <f>F107+F111</f>
        <v>14777.15</v>
      </c>
      <c r="G106" s="73">
        <f t="shared" si="1"/>
        <v>94.55560532377784</v>
      </c>
    </row>
    <row r="107" spans="1:7" ht="22.5">
      <c r="A107" s="3"/>
      <c r="B107" s="74" t="s">
        <v>66</v>
      </c>
      <c r="C107" s="75"/>
      <c r="D107" s="76" t="s">
        <v>67</v>
      </c>
      <c r="E107" s="77" t="s">
        <v>68</v>
      </c>
      <c r="F107" s="78">
        <f>SUM(F108:F110)</f>
        <v>557</v>
      </c>
      <c r="G107" s="78">
        <f t="shared" si="1"/>
        <v>50.225428313796215</v>
      </c>
    </row>
    <row r="108" spans="1:7" ht="11.25">
      <c r="A108" s="4"/>
      <c r="B108" s="7"/>
      <c r="C108" s="5" t="s">
        <v>263</v>
      </c>
      <c r="D108" s="8" t="s">
        <v>264</v>
      </c>
      <c r="E108" s="10" t="s">
        <v>407</v>
      </c>
      <c r="F108" s="16">
        <v>434.3</v>
      </c>
      <c r="G108" s="16">
        <f t="shared" si="1"/>
        <v>46.7491926803014</v>
      </c>
    </row>
    <row r="109" spans="1:7" ht="11.25">
      <c r="A109" s="4"/>
      <c r="B109" s="7"/>
      <c r="C109" s="5" t="s">
        <v>266</v>
      </c>
      <c r="D109" s="8" t="s">
        <v>267</v>
      </c>
      <c r="E109" s="10" t="s">
        <v>408</v>
      </c>
      <c r="F109" s="16">
        <v>112.07</v>
      </c>
      <c r="G109" s="16">
        <f t="shared" si="1"/>
        <v>70.93037974683544</v>
      </c>
    </row>
    <row r="110" spans="1:7" ht="11.25">
      <c r="A110" s="4"/>
      <c r="B110" s="7"/>
      <c r="C110" s="5" t="s">
        <v>269</v>
      </c>
      <c r="D110" s="8" t="s">
        <v>270</v>
      </c>
      <c r="E110" s="10" t="s">
        <v>409</v>
      </c>
      <c r="F110" s="16">
        <v>10.63</v>
      </c>
      <c r="G110" s="16">
        <f t="shared" si="1"/>
        <v>48.31818181818182</v>
      </c>
    </row>
    <row r="111" spans="1:7" ht="15">
      <c r="A111" s="3"/>
      <c r="B111" s="74" t="s">
        <v>69</v>
      </c>
      <c r="C111" s="75"/>
      <c r="D111" s="76" t="s">
        <v>70</v>
      </c>
      <c r="E111" s="77" t="s">
        <v>71</v>
      </c>
      <c r="F111" s="78">
        <f>SUM(F112:F118)</f>
        <v>14220.15</v>
      </c>
      <c r="G111" s="78">
        <f t="shared" si="1"/>
        <v>97.94166264894277</v>
      </c>
    </row>
    <row r="112" spans="1:7" ht="11.25">
      <c r="A112" s="4"/>
      <c r="B112" s="7"/>
      <c r="C112" s="5" t="s">
        <v>351</v>
      </c>
      <c r="D112" s="8" t="s">
        <v>352</v>
      </c>
      <c r="E112" s="10" t="s">
        <v>410</v>
      </c>
      <c r="F112" s="16">
        <v>7269</v>
      </c>
      <c r="G112" s="16">
        <f t="shared" si="1"/>
        <v>100</v>
      </c>
    </row>
    <row r="113" spans="1:7" ht="11.25">
      <c r="A113" s="4"/>
      <c r="B113" s="7"/>
      <c r="C113" s="5" t="s">
        <v>266</v>
      </c>
      <c r="D113" s="8" t="s">
        <v>267</v>
      </c>
      <c r="E113" s="10" t="s">
        <v>411</v>
      </c>
      <c r="F113" s="16">
        <v>506.99</v>
      </c>
      <c r="G113" s="16">
        <f t="shared" si="1"/>
        <v>100</v>
      </c>
    </row>
    <row r="114" spans="1:7" ht="11.25">
      <c r="A114" s="4"/>
      <c r="B114" s="7"/>
      <c r="C114" s="5" t="s">
        <v>269</v>
      </c>
      <c r="D114" s="8" t="s">
        <v>270</v>
      </c>
      <c r="E114" s="10" t="s">
        <v>412</v>
      </c>
      <c r="F114" s="16">
        <v>50.22</v>
      </c>
      <c r="G114" s="16">
        <f t="shared" si="1"/>
        <v>100</v>
      </c>
    </row>
    <row r="115" spans="1:7" ht="11.25">
      <c r="A115" s="4"/>
      <c r="B115" s="7"/>
      <c r="C115" s="5" t="s">
        <v>330</v>
      </c>
      <c r="D115" s="8" t="s">
        <v>331</v>
      </c>
      <c r="E115" s="10" t="s">
        <v>413</v>
      </c>
      <c r="F115" s="16">
        <v>2883</v>
      </c>
      <c r="G115" s="16">
        <f t="shared" si="1"/>
        <v>97.23440134907251</v>
      </c>
    </row>
    <row r="116" spans="1:7" ht="11.25">
      <c r="A116" s="4"/>
      <c r="B116" s="7"/>
      <c r="C116" s="5" t="s">
        <v>272</v>
      </c>
      <c r="D116" s="8" t="s">
        <v>273</v>
      </c>
      <c r="E116" s="10" t="s">
        <v>414</v>
      </c>
      <c r="F116" s="16">
        <v>1465.74</v>
      </c>
      <c r="G116" s="16">
        <f t="shared" si="1"/>
        <v>100</v>
      </c>
    </row>
    <row r="117" spans="1:7" ht="11.25">
      <c r="A117" s="4"/>
      <c r="B117" s="7"/>
      <c r="C117" s="5" t="s">
        <v>275</v>
      </c>
      <c r="D117" s="8" t="s">
        <v>276</v>
      </c>
      <c r="E117" s="10" t="s">
        <v>415</v>
      </c>
      <c r="F117" s="16">
        <v>1957.18</v>
      </c>
      <c r="G117" s="16">
        <f t="shared" si="1"/>
        <v>90.02543663150922</v>
      </c>
    </row>
    <row r="118" spans="1:7" ht="11.25">
      <c r="A118" s="4"/>
      <c r="B118" s="7"/>
      <c r="C118" s="5" t="s">
        <v>345</v>
      </c>
      <c r="D118" s="8" t="s">
        <v>346</v>
      </c>
      <c r="E118" s="10" t="s">
        <v>416</v>
      </c>
      <c r="F118" s="16">
        <v>88.02</v>
      </c>
      <c r="G118" s="16">
        <f t="shared" si="1"/>
        <v>100</v>
      </c>
    </row>
    <row r="119" spans="1:7" ht="22.5">
      <c r="A119" s="69" t="s">
        <v>72</v>
      </c>
      <c r="B119" s="70"/>
      <c r="C119" s="69"/>
      <c r="D119" s="71" t="s">
        <v>73</v>
      </c>
      <c r="E119" s="72" t="s">
        <v>417</v>
      </c>
      <c r="F119" s="73">
        <f>F120+F122+F134</f>
        <v>95852.29000000001</v>
      </c>
      <c r="G119" s="73">
        <f t="shared" si="1"/>
        <v>7.024327703257276</v>
      </c>
    </row>
    <row r="120" spans="1:7" ht="15">
      <c r="A120" s="3"/>
      <c r="B120" s="74" t="s">
        <v>418</v>
      </c>
      <c r="C120" s="75"/>
      <c r="D120" s="76" t="s">
        <v>419</v>
      </c>
      <c r="E120" s="77" t="s">
        <v>420</v>
      </c>
      <c r="F120" s="78">
        <f>F121</f>
        <v>0</v>
      </c>
      <c r="G120" s="78">
        <f t="shared" si="1"/>
        <v>0</v>
      </c>
    </row>
    <row r="121" spans="1:7" ht="22.5">
      <c r="A121" s="4"/>
      <c r="B121" s="7"/>
      <c r="C121" s="5" t="s">
        <v>421</v>
      </c>
      <c r="D121" s="8" t="s">
        <v>422</v>
      </c>
      <c r="E121" s="10" t="s">
        <v>420</v>
      </c>
      <c r="F121" s="16"/>
      <c r="G121" s="16">
        <f t="shared" si="1"/>
        <v>0</v>
      </c>
    </row>
    <row r="122" spans="1:7" ht="15">
      <c r="A122" s="3"/>
      <c r="B122" s="74" t="s">
        <v>75</v>
      </c>
      <c r="C122" s="75"/>
      <c r="D122" s="76" t="s">
        <v>76</v>
      </c>
      <c r="E122" s="77" t="s">
        <v>423</v>
      </c>
      <c r="F122" s="78">
        <f>SUM(F123:F133)</f>
        <v>95469.97</v>
      </c>
      <c r="G122" s="78">
        <f t="shared" si="1"/>
        <v>7.575202174727207</v>
      </c>
    </row>
    <row r="123" spans="1:7" ht="11.25">
      <c r="A123" s="4"/>
      <c r="B123" s="7"/>
      <c r="C123" s="5" t="s">
        <v>351</v>
      </c>
      <c r="D123" s="8" t="s">
        <v>352</v>
      </c>
      <c r="E123" s="10" t="s">
        <v>424</v>
      </c>
      <c r="F123" s="16">
        <v>9654.94</v>
      </c>
      <c r="G123" s="16">
        <f t="shared" si="1"/>
        <v>41.978</v>
      </c>
    </row>
    <row r="124" spans="1:7" ht="11.25">
      <c r="A124" s="4"/>
      <c r="B124" s="7"/>
      <c r="C124" s="5" t="s">
        <v>330</v>
      </c>
      <c r="D124" s="8" t="s">
        <v>331</v>
      </c>
      <c r="E124" s="10" t="s">
        <v>425</v>
      </c>
      <c r="F124" s="16">
        <v>11176</v>
      </c>
      <c r="G124" s="16">
        <f t="shared" si="1"/>
        <v>54.25242718446602</v>
      </c>
    </row>
    <row r="125" spans="1:7" ht="11.25">
      <c r="A125" s="4"/>
      <c r="B125" s="7"/>
      <c r="C125" s="5" t="s">
        <v>272</v>
      </c>
      <c r="D125" s="8" t="s">
        <v>273</v>
      </c>
      <c r="E125" s="10" t="s">
        <v>426</v>
      </c>
      <c r="F125" s="16">
        <v>21765.22</v>
      </c>
      <c r="G125" s="16">
        <f t="shared" si="1"/>
        <v>42.42732943469785</v>
      </c>
    </row>
    <row r="126" spans="1:7" ht="11.25">
      <c r="A126" s="4"/>
      <c r="B126" s="7"/>
      <c r="C126" s="5" t="s">
        <v>367</v>
      </c>
      <c r="D126" s="8" t="s">
        <v>368</v>
      </c>
      <c r="E126" s="10" t="s">
        <v>427</v>
      </c>
      <c r="F126" s="16">
        <v>11950.7</v>
      </c>
      <c r="G126" s="16">
        <f t="shared" si="1"/>
        <v>36.93161098921475</v>
      </c>
    </row>
    <row r="127" spans="1:7" ht="11.25">
      <c r="A127" s="4"/>
      <c r="B127" s="7"/>
      <c r="C127" s="5" t="s">
        <v>291</v>
      </c>
      <c r="D127" s="8" t="s">
        <v>292</v>
      </c>
      <c r="E127" s="10" t="s">
        <v>428</v>
      </c>
      <c r="F127" s="16">
        <v>11775.39</v>
      </c>
      <c r="G127" s="16">
        <f t="shared" si="1"/>
        <v>63.8370920524775</v>
      </c>
    </row>
    <row r="128" spans="1:7" ht="11.25">
      <c r="A128" s="4"/>
      <c r="B128" s="7"/>
      <c r="C128" s="5" t="s">
        <v>275</v>
      </c>
      <c r="D128" s="8" t="s">
        <v>276</v>
      </c>
      <c r="E128" s="10" t="s">
        <v>429</v>
      </c>
      <c r="F128" s="16">
        <v>5343.96</v>
      </c>
      <c r="G128" s="16">
        <f t="shared" si="1"/>
        <v>19.085571428571427</v>
      </c>
    </row>
    <row r="129" spans="1:7" ht="11.25">
      <c r="A129" s="4"/>
      <c r="B129" s="7"/>
      <c r="C129" s="5" t="s">
        <v>373</v>
      </c>
      <c r="D129" s="8" t="s">
        <v>374</v>
      </c>
      <c r="E129" s="10" t="s">
        <v>430</v>
      </c>
      <c r="F129" s="16">
        <v>509.76</v>
      </c>
      <c r="G129" s="16">
        <f t="shared" si="1"/>
        <v>44.71578947368421</v>
      </c>
    </row>
    <row r="130" spans="1:7" ht="11.25">
      <c r="A130" s="4"/>
      <c r="B130" s="7"/>
      <c r="C130" s="5" t="s">
        <v>251</v>
      </c>
      <c r="D130" s="8" t="s">
        <v>252</v>
      </c>
      <c r="E130" s="10" t="s">
        <v>431</v>
      </c>
      <c r="F130" s="16">
        <v>9294</v>
      </c>
      <c r="G130" s="16">
        <f t="shared" si="1"/>
        <v>66.66666666666667</v>
      </c>
    </row>
    <row r="131" spans="1:7" ht="11.25">
      <c r="A131" s="4"/>
      <c r="B131" s="7"/>
      <c r="C131" s="5" t="s">
        <v>386</v>
      </c>
      <c r="D131" s="8" t="s">
        <v>387</v>
      </c>
      <c r="E131" s="10" t="s">
        <v>432</v>
      </c>
      <c r="F131" s="16">
        <v>14000</v>
      </c>
      <c r="G131" s="16">
        <f t="shared" si="1"/>
        <v>47.138047138047135</v>
      </c>
    </row>
    <row r="132" spans="1:7" ht="11.25">
      <c r="A132" s="4"/>
      <c r="B132" s="7"/>
      <c r="C132" s="5" t="s">
        <v>433</v>
      </c>
      <c r="D132" s="8" t="s">
        <v>387</v>
      </c>
      <c r="E132" s="10" t="s">
        <v>74</v>
      </c>
      <c r="F132" s="16"/>
      <c r="G132" s="16">
        <f aca="true" t="shared" si="2" ref="G132:G195">F132*100/E132</f>
        <v>0</v>
      </c>
    </row>
    <row r="133" spans="1:7" ht="11.25">
      <c r="A133" s="4"/>
      <c r="B133" s="7"/>
      <c r="C133" s="5" t="s">
        <v>434</v>
      </c>
      <c r="D133" s="8" t="s">
        <v>387</v>
      </c>
      <c r="E133" s="10" t="s">
        <v>435</v>
      </c>
      <c r="F133" s="16"/>
      <c r="G133" s="16">
        <f t="shared" si="2"/>
        <v>0</v>
      </c>
    </row>
    <row r="134" spans="1:7" ht="15">
      <c r="A134" s="3"/>
      <c r="B134" s="74" t="s">
        <v>436</v>
      </c>
      <c r="C134" s="75"/>
      <c r="D134" s="76" t="s">
        <v>437</v>
      </c>
      <c r="E134" s="77" t="s">
        <v>438</v>
      </c>
      <c r="F134" s="78">
        <f>SUM(F135:F138)</f>
        <v>382.32</v>
      </c>
      <c r="G134" s="78">
        <f t="shared" si="2"/>
        <v>0.5599297012302284</v>
      </c>
    </row>
    <row r="135" spans="1:7" ht="11.25">
      <c r="A135" s="4"/>
      <c r="B135" s="7"/>
      <c r="C135" s="5" t="s">
        <v>272</v>
      </c>
      <c r="D135" s="8" t="s">
        <v>273</v>
      </c>
      <c r="E135" s="10" t="s">
        <v>439</v>
      </c>
      <c r="F135" s="16">
        <v>0</v>
      </c>
      <c r="G135" s="16">
        <f t="shared" si="2"/>
        <v>0</v>
      </c>
    </row>
    <row r="136" spans="1:7" ht="11.25">
      <c r="A136" s="4"/>
      <c r="B136" s="7"/>
      <c r="C136" s="5" t="s">
        <v>275</v>
      </c>
      <c r="D136" s="8" t="s">
        <v>276</v>
      </c>
      <c r="E136" s="10" t="s">
        <v>440</v>
      </c>
      <c r="F136" s="16">
        <v>0</v>
      </c>
      <c r="G136" s="16">
        <f t="shared" si="2"/>
        <v>0</v>
      </c>
    </row>
    <row r="137" spans="1:7" ht="11.25">
      <c r="A137" s="4"/>
      <c r="B137" s="7"/>
      <c r="C137" s="5" t="s">
        <v>373</v>
      </c>
      <c r="D137" s="8" t="s">
        <v>374</v>
      </c>
      <c r="E137" s="10" t="s">
        <v>441</v>
      </c>
      <c r="F137" s="16">
        <v>382.32</v>
      </c>
      <c r="G137" s="16">
        <f t="shared" si="2"/>
        <v>60.68571428571428</v>
      </c>
    </row>
    <row r="138" spans="1:7" ht="11.25">
      <c r="A138" s="4"/>
      <c r="B138" s="7"/>
      <c r="C138" s="5" t="s">
        <v>442</v>
      </c>
      <c r="D138" s="8" t="s">
        <v>443</v>
      </c>
      <c r="E138" s="10" t="s">
        <v>280</v>
      </c>
      <c r="F138" s="16">
        <v>0</v>
      </c>
      <c r="G138" s="16">
        <f t="shared" si="2"/>
        <v>0</v>
      </c>
    </row>
    <row r="139" spans="1:7" ht="11.25">
      <c r="A139" s="69" t="s">
        <v>444</v>
      </c>
      <c r="B139" s="70"/>
      <c r="C139" s="69"/>
      <c r="D139" s="71" t="s">
        <v>445</v>
      </c>
      <c r="E139" s="72" t="s">
        <v>446</v>
      </c>
      <c r="F139" s="73">
        <f>F140</f>
        <v>90463.25</v>
      </c>
      <c r="G139" s="73">
        <f t="shared" si="2"/>
        <v>28.718492063492064</v>
      </c>
    </row>
    <row r="140" spans="1:7" ht="22.5">
      <c r="A140" s="3"/>
      <c r="B140" s="74" t="s">
        <v>447</v>
      </c>
      <c r="C140" s="75"/>
      <c r="D140" s="76" t="s">
        <v>448</v>
      </c>
      <c r="E140" s="77" t="s">
        <v>446</v>
      </c>
      <c r="F140" s="78">
        <f>SUM(F141:F142)</f>
        <v>90463.25</v>
      </c>
      <c r="G140" s="78">
        <f t="shared" si="2"/>
        <v>28.718492063492064</v>
      </c>
    </row>
    <row r="141" spans="1:7" ht="22.5">
      <c r="A141" s="4"/>
      <c r="B141" s="7"/>
      <c r="C141" s="5" t="s">
        <v>449</v>
      </c>
      <c r="D141" s="8" t="s">
        <v>450</v>
      </c>
      <c r="E141" s="10" t="s">
        <v>171</v>
      </c>
      <c r="F141" s="16">
        <v>0</v>
      </c>
      <c r="G141" s="16">
        <f t="shared" si="2"/>
        <v>0</v>
      </c>
    </row>
    <row r="142" spans="1:7" ht="33.75">
      <c r="A142" s="4"/>
      <c r="B142" s="7"/>
      <c r="C142" s="5" t="s">
        <v>451</v>
      </c>
      <c r="D142" s="8" t="s">
        <v>452</v>
      </c>
      <c r="E142" s="10" t="s">
        <v>453</v>
      </c>
      <c r="F142" s="16">
        <v>90463.25</v>
      </c>
      <c r="G142" s="16">
        <f t="shared" si="2"/>
        <v>30.154416666666666</v>
      </c>
    </row>
    <row r="143" spans="1:7" ht="11.25">
      <c r="A143" s="69" t="s">
        <v>151</v>
      </c>
      <c r="B143" s="70"/>
      <c r="C143" s="69"/>
      <c r="D143" s="71" t="s">
        <v>152</v>
      </c>
      <c r="E143" s="72" t="s">
        <v>332</v>
      </c>
      <c r="F143" s="73">
        <f>F144</f>
        <v>0</v>
      </c>
      <c r="G143" s="73">
        <f t="shared" si="2"/>
        <v>0</v>
      </c>
    </row>
    <row r="144" spans="1:7" ht="15">
      <c r="A144" s="3"/>
      <c r="B144" s="74" t="s">
        <v>454</v>
      </c>
      <c r="C144" s="75"/>
      <c r="D144" s="76" t="s">
        <v>455</v>
      </c>
      <c r="E144" s="77" t="s">
        <v>332</v>
      </c>
      <c r="F144" s="78">
        <f>F145</f>
        <v>0</v>
      </c>
      <c r="G144" s="78">
        <f t="shared" si="2"/>
        <v>0</v>
      </c>
    </row>
    <row r="145" spans="1:7" ht="11.25">
      <c r="A145" s="4"/>
      <c r="B145" s="7"/>
      <c r="C145" s="5" t="s">
        <v>442</v>
      </c>
      <c r="D145" s="8" t="s">
        <v>443</v>
      </c>
      <c r="E145" s="10" t="s">
        <v>332</v>
      </c>
      <c r="F145" s="16">
        <v>0</v>
      </c>
      <c r="G145" s="16">
        <f t="shared" si="2"/>
        <v>0</v>
      </c>
    </row>
    <row r="146" spans="1:7" ht="11.25">
      <c r="A146" s="69" t="s">
        <v>178</v>
      </c>
      <c r="B146" s="70"/>
      <c r="C146" s="69"/>
      <c r="D146" s="71" t="s">
        <v>179</v>
      </c>
      <c r="E146" s="72" t="s">
        <v>456</v>
      </c>
      <c r="F146" s="73">
        <f>F147+F169+F172+F196+F198+F222+F226+F247+F249+F255+F232</f>
        <v>5591587.82</v>
      </c>
      <c r="G146" s="73">
        <f t="shared" si="2"/>
        <v>48.36310830259962</v>
      </c>
    </row>
    <row r="147" spans="1:7" ht="15">
      <c r="A147" s="3"/>
      <c r="B147" s="74" t="s">
        <v>181</v>
      </c>
      <c r="C147" s="75"/>
      <c r="D147" s="76" t="s">
        <v>182</v>
      </c>
      <c r="E147" s="77" t="s">
        <v>457</v>
      </c>
      <c r="F147" s="78">
        <f>SUM(F148:F168)</f>
        <v>2200100.96</v>
      </c>
      <c r="G147" s="78">
        <f t="shared" si="2"/>
        <v>52.25528098512835</v>
      </c>
    </row>
    <row r="148" spans="1:7" ht="45">
      <c r="A148" s="4"/>
      <c r="B148" s="7"/>
      <c r="C148" s="5" t="s">
        <v>458</v>
      </c>
      <c r="D148" s="8" t="s">
        <v>459</v>
      </c>
      <c r="E148" s="10" t="s">
        <v>460</v>
      </c>
      <c r="F148" s="16">
        <v>312913.94</v>
      </c>
      <c r="G148" s="16">
        <f t="shared" si="2"/>
        <v>58.14201702375931</v>
      </c>
    </row>
    <row r="149" spans="1:7" ht="11.25">
      <c r="A149" s="4"/>
      <c r="B149" s="7"/>
      <c r="C149" s="5" t="s">
        <v>357</v>
      </c>
      <c r="D149" s="8" t="s">
        <v>358</v>
      </c>
      <c r="E149" s="10" t="s">
        <v>461</v>
      </c>
      <c r="F149" s="16">
        <v>90609.38</v>
      </c>
      <c r="G149" s="16">
        <f t="shared" si="2"/>
        <v>47.20467830164105</v>
      </c>
    </row>
    <row r="150" spans="1:7" ht="11.25">
      <c r="A150" s="4"/>
      <c r="B150" s="7"/>
      <c r="C150" s="5" t="s">
        <v>263</v>
      </c>
      <c r="D150" s="8" t="s">
        <v>264</v>
      </c>
      <c r="E150" s="10" t="s">
        <v>462</v>
      </c>
      <c r="F150" s="16">
        <v>1046442.17</v>
      </c>
      <c r="G150" s="16">
        <f t="shared" si="2"/>
        <v>46.266515605034996</v>
      </c>
    </row>
    <row r="151" spans="1:7" ht="11.25">
      <c r="A151" s="4"/>
      <c r="B151" s="7"/>
      <c r="C151" s="5" t="s">
        <v>361</v>
      </c>
      <c r="D151" s="8" t="s">
        <v>362</v>
      </c>
      <c r="E151" s="10" t="s">
        <v>463</v>
      </c>
      <c r="F151" s="16">
        <v>182751.58</v>
      </c>
      <c r="G151" s="16">
        <f t="shared" si="2"/>
        <v>99.66818280977313</v>
      </c>
    </row>
    <row r="152" spans="1:7" ht="11.25">
      <c r="A152" s="4"/>
      <c r="B152" s="7"/>
      <c r="C152" s="5" t="s">
        <v>266</v>
      </c>
      <c r="D152" s="8" t="s">
        <v>267</v>
      </c>
      <c r="E152" s="10" t="s">
        <v>464</v>
      </c>
      <c r="F152" s="16">
        <v>221905.16</v>
      </c>
      <c r="G152" s="16">
        <f t="shared" si="2"/>
        <v>49.0468597699117</v>
      </c>
    </row>
    <row r="153" spans="1:7" ht="11.25">
      <c r="A153" s="4"/>
      <c r="B153" s="7"/>
      <c r="C153" s="5" t="s">
        <v>269</v>
      </c>
      <c r="D153" s="8" t="s">
        <v>270</v>
      </c>
      <c r="E153" s="10" t="s">
        <v>465</v>
      </c>
      <c r="F153" s="16">
        <v>24848.72</v>
      </c>
      <c r="G153" s="16">
        <f t="shared" si="2"/>
        <v>38.525147286821706</v>
      </c>
    </row>
    <row r="154" spans="1:7" ht="22.5">
      <c r="A154" s="4"/>
      <c r="B154" s="7"/>
      <c r="C154" s="5" t="s">
        <v>466</v>
      </c>
      <c r="D154" s="8" t="s">
        <v>467</v>
      </c>
      <c r="E154" s="10" t="s">
        <v>468</v>
      </c>
      <c r="F154" s="16">
        <v>0</v>
      </c>
      <c r="G154" s="16">
        <f t="shared" si="2"/>
        <v>0</v>
      </c>
    </row>
    <row r="155" spans="1:7" ht="11.25">
      <c r="A155" s="4"/>
      <c r="B155" s="7"/>
      <c r="C155" s="5" t="s">
        <v>330</v>
      </c>
      <c r="D155" s="8" t="s">
        <v>331</v>
      </c>
      <c r="E155" s="10" t="s">
        <v>469</v>
      </c>
      <c r="F155" s="16">
        <v>0</v>
      </c>
      <c r="G155" s="16">
        <f t="shared" si="2"/>
        <v>0</v>
      </c>
    </row>
    <row r="156" spans="1:7" ht="11.25">
      <c r="A156" s="4"/>
      <c r="B156" s="7"/>
      <c r="C156" s="5" t="s">
        <v>272</v>
      </c>
      <c r="D156" s="8" t="s">
        <v>273</v>
      </c>
      <c r="E156" s="10" t="s">
        <v>470</v>
      </c>
      <c r="F156" s="16">
        <v>28201.73</v>
      </c>
      <c r="G156" s="16">
        <f t="shared" si="2"/>
        <v>47.20981970972764</v>
      </c>
    </row>
    <row r="157" spans="1:7" ht="11.25">
      <c r="A157" s="4"/>
      <c r="B157" s="7"/>
      <c r="C157" s="5" t="s">
        <v>471</v>
      </c>
      <c r="D157" s="8" t="s">
        <v>472</v>
      </c>
      <c r="E157" s="10" t="s">
        <v>473</v>
      </c>
      <c r="F157" s="16">
        <v>1879.78</v>
      </c>
      <c r="G157" s="16">
        <f t="shared" si="2"/>
        <v>18.269802701914667</v>
      </c>
    </row>
    <row r="158" spans="1:7" ht="11.25">
      <c r="A158" s="4"/>
      <c r="B158" s="7"/>
      <c r="C158" s="5" t="s">
        <v>367</v>
      </c>
      <c r="D158" s="8" t="s">
        <v>368</v>
      </c>
      <c r="E158" s="10" t="s">
        <v>474</v>
      </c>
      <c r="F158" s="16">
        <v>77493.04</v>
      </c>
      <c r="G158" s="16">
        <f t="shared" si="2"/>
        <v>67.57504992282671</v>
      </c>
    </row>
    <row r="159" spans="1:7" ht="11.25">
      <c r="A159" s="4"/>
      <c r="B159" s="7"/>
      <c r="C159" s="5" t="s">
        <v>291</v>
      </c>
      <c r="D159" s="8" t="s">
        <v>292</v>
      </c>
      <c r="E159" s="10" t="s">
        <v>475</v>
      </c>
      <c r="F159" s="16">
        <v>10757.27</v>
      </c>
      <c r="G159" s="16">
        <f t="shared" si="2"/>
        <v>51.23241415440301</v>
      </c>
    </row>
    <row r="160" spans="1:7" ht="11.25">
      <c r="A160" s="4"/>
      <c r="B160" s="7"/>
      <c r="C160" s="5" t="s">
        <v>370</v>
      </c>
      <c r="D160" s="8" t="s">
        <v>371</v>
      </c>
      <c r="E160" s="10" t="s">
        <v>476</v>
      </c>
      <c r="F160" s="16">
        <v>5181.38</v>
      </c>
      <c r="G160" s="16">
        <f t="shared" si="2"/>
        <v>91.44687610307095</v>
      </c>
    </row>
    <row r="161" spans="1:7" ht="11.25">
      <c r="A161" s="4"/>
      <c r="B161" s="7"/>
      <c r="C161" s="5" t="s">
        <v>275</v>
      </c>
      <c r="D161" s="8" t="s">
        <v>276</v>
      </c>
      <c r="E161" s="10" t="s">
        <v>477</v>
      </c>
      <c r="F161" s="16">
        <v>45440.95</v>
      </c>
      <c r="G161" s="16">
        <f t="shared" si="2"/>
        <v>79.01949361805724</v>
      </c>
    </row>
    <row r="162" spans="1:7" ht="11.25">
      <c r="A162" s="4"/>
      <c r="B162" s="7"/>
      <c r="C162" s="5" t="s">
        <v>373</v>
      </c>
      <c r="D162" s="8" t="s">
        <v>374</v>
      </c>
      <c r="E162" s="10" t="s">
        <v>478</v>
      </c>
      <c r="F162" s="16">
        <v>4366.89</v>
      </c>
      <c r="G162" s="16">
        <f t="shared" si="2"/>
        <v>38.76855468750001</v>
      </c>
    </row>
    <row r="163" spans="1:7" ht="11.25">
      <c r="A163" s="4"/>
      <c r="B163" s="7"/>
      <c r="C163" s="5" t="s">
        <v>345</v>
      </c>
      <c r="D163" s="8" t="s">
        <v>346</v>
      </c>
      <c r="E163" s="10" t="s">
        <v>479</v>
      </c>
      <c r="F163" s="16">
        <v>914.85</v>
      </c>
      <c r="G163" s="16">
        <f t="shared" si="2"/>
        <v>37.741336633663366</v>
      </c>
    </row>
    <row r="164" spans="1:7" ht="11.25">
      <c r="A164" s="4"/>
      <c r="B164" s="7"/>
      <c r="C164" s="5" t="s">
        <v>251</v>
      </c>
      <c r="D164" s="8" t="s">
        <v>252</v>
      </c>
      <c r="E164" s="10" t="s">
        <v>480</v>
      </c>
      <c r="F164" s="16">
        <v>3661.82</v>
      </c>
      <c r="G164" s="16">
        <f t="shared" si="2"/>
        <v>41.66841147018662</v>
      </c>
    </row>
    <row r="165" spans="1:7" ht="11.25">
      <c r="A165" s="4"/>
      <c r="B165" s="7"/>
      <c r="C165" s="5" t="s">
        <v>379</v>
      </c>
      <c r="D165" s="8" t="s">
        <v>380</v>
      </c>
      <c r="E165" s="10" t="s">
        <v>481</v>
      </c>
      <c r="F165" s="16">
        <v>102974</v>
      </c>
      <c r="G165" s="16">
        <f t="shared" si="2"/>
        <v>77.25155104766048</v>
      </c>
    </row>
    <row r="166" spans="1:7" ht="22.5">
      <c r="A166" s="4"/>
      <c r="B166" s="7"/>
      <c r="C166" s="5" t="s">
        <v>383</v>
      </c>
      <c r="D166" s="8" t="s">
        <v>384</v>
      </c>
      <c r="E166" s="10" t="s">
        <v>482</v>
      </c>
      <c r="F166" s="16">
        <v>0</v>
      </c>
      <c r="G166" s="16">
        <f t="shared" si="2"/>
        <v>0</v>
      </c>
    </row>
    <row r="167" spans="1:7" ht="11.25">
      <c r="A167" s="4"/>
      <c r="B167" s="7"/>
      <c r="C167" s="5" t="s">
        <v>256</v>
      </c>
      <c r="D167" s="8" t="s">
        <v>257</v>
      </c>
      <c r="E167" s="10" t="s">
        <v>483</v>
      </c>
      <c r="F167" s="16">
        <v>0</v>
      </c>
      <c r="G167" s="16">
        <f t="shared" si="2"/>
        <v>0</v>
      </c>
    </row>
    <row r="168" spans="1:7" ht="11.25">
      <c r="A168" s="4"/>
      <c r="B168" s="7"/>
      <c r="C168" s="5" t="s">
        <v>386</v>
      </c>
      <c r="D168" s="8" t="s">
        <v>387</v>
      </c>
      <c r="E168" s="10" t="s">
        <v>484</v>
      </c>
      <c r="F168" s="16">
        <v>39758.3</v>
      </c>
      <c r="G168" s="16">
        <f t="shared" si="2"/>
        <v>82.82979166666668</v>
      </c>
    </row>
    <row r="169" spans="1:7" ht="15">
      <c r="A169" s="3"/>
      <c r="B169" s="74" t="s">
        <v>186</v>
      </c>
      <c r="C169" s="75"/>
      <c r="D169" s="76" t="s">
        <v>187</v>
      </c>
      <c r="E169" s="77" t="s">
        <v>485</v>
      </c>
      <c r="F169" s="78">
        <f>SUM(F170:F171)</f>
        <v>71465.49</v>
      </c>
      <c r="G169" s="78">
        <f t="shared" si="2"/>
        <v>34.691985436893205</v>
      </c>
    </row>
    <row r="170" spans="1:7" ht="33.75">
      <c r="A170" s="4"/>
      <c r="B170" s="7"/>
      <c r="C170" s="5" t="s">
        <v>19</v>
      </c>
      <c r="D170" s="8" t="s">
        <v>281</v>
      </c>
      <c r="E170" s="10" t="s">
        <v>486</v>
      </c>
      <c r="F170" s="16">
        <v>929.21</v>
      </c>
      <c r="G170" s="16">
        <f t="shared" si="2"/>
        <v>15.486833333333333</v>
      </c>
    </row>
    <row r="171" spans="1:7" ht="45">
      <c r="A171" s="4"/>
      <c r="B171" s="7"/>
      <c r="C171" s="5" t="s">
        <v>458</v>
      </c>
      <c r="D171" s="8" t="s">
        <v>459</v>
      </c>
      <c r="E171" s="10" t="s">
        <v>124</v>
      </c>
      <c r="F171" s="16">
        <v>70536.28</v>
      </c>
      <c r="G171" s="16">
        <f t="shared" si="2"/>
        <v>35.26814</v>
      </c>
    </row>
    <row r="172" spans="1:7" ht="15">
      <c r="A172" s="3"/>
      <c r="B172" s="74" t="s">
        <v>191</v>
      </c>
      <c r="C172" s="75"/>
      <c r="D172" s="76" t="s">
        <v>192</v>
      </c>
      <c r="E172" s="77" t="s">
        <v>487</v>
      </c>
      <c r="F172" s="78">
        <f>SUM(F173:F195)</f>
        <v>1229062.3299999996</v>
      </c>
      <c r="G172" s="78">
        <f t="shared" si="2"/>
        <v>45.353723761489135</v>
      </c>
    </row>
    <row r="173" spans="1:7" ht="33.75">
      <c r="A173" s="4"/>
      <c r="B173" s="7"/>
      <c r="C173" s="5" t="s">
        <v>19</v>
      </c>
      <c r="D173" s="8" t="s">
        <v>281</v>
      </c>
      <c r="E173" s="10" t="s">
        <v>488</v>
      </c>
      <c r="F173" s="16">
        <v>102942.62</v>
      </c>
      <c r="G173" s="16">
        <f t="shared" si="2"/>
        <v>38.126896296296295</v>
      </c>
    </row>
    <row r="174" spans="1:7" ht="22.5">
      <c r="A174" s="4"/>
      <c r="B174" s="7"/>
      <c r="C174" s="5" t="s">
        <v>489</v>
      </c>
      <c r="D174" s="8" t="s">
        <v>490</v>
      </c>
      <c r="E174" s="10" t="s">
        <v>491</v>
      </c>
      <c r="F174" s="16">
        <v>362738.5</v>
      </c>
      <c r="G174" s="16">
        <f t="shared" si="2"/>
        <v>43.731885805222674</v>
      </c>
    </row>
    <row r="175" spans="1:7" ht="11.25">
      <c r="A175" s="4"/>
      <c r="B175" s="7"/>
      <c r="C175" s="5" t="s">
        <v>357</v>
      </c>
      <c r="D175" s="8" t="s">
        <v>358</v>
      </c>
      <c r="E175" s="10" t="s">
        <v>492</v>
      </c>
      <c r="F175" s="16">
        <v>37136.35</v>
      </c>
      <c r="G175" s="16">
        <f t="shared" si="2"/>
        <v>48.53790354202065</v>
      </c>
    </row>
    <row r="176" spans="1:7" ht="11.25">
      <c r="A176" s="4"/>
      <c r="B176" s="7"/>
      <c r="C176" s="5" t="s">
        <v>263</v>
      </c>
      <c r="D176" s="8" t="s">
        <v>264</v>
      </c>
      <c r="E176" s="10" t="s">
        <v>493</v>
      </c>
      <c r="F176" s="16">
        <v>432646.93</v>
      </c>
      <c r="G176" s="16">
        <f t="shared" si="2"/>
        <v>43.004729410712244</v>
      </c>
    </row>
    <row r="177" spans="1:7" ht="11.25">
      <c r="A177" s="4"/>
      <c r="B177" s="7"/>
      <c r="C177" s="5" t="s">
        <v>361</v>
      </c>
      <c r="D177" s="8" t="s">
        <v>362</v>
      </c>
      <c r="E177" s="10" t="s">
        <v>494</v>
      </c>
      <c r="F177" s="16">
        <v>59887.6</v>
      </c>
      <c r="G177" s="16">
        <f t="shared" si="2"/>
        <v>78.84096893101632</v>
      </c>
    </row>
    <row r="178" spans="1:7" ht="11.25">
      <c r="A178" s="4"/>
      <c r="B178" s="7"/>
      <c r="C178" s="5" t="s">
        <v>266</v>
      </c>
      <c r="D178" s="8" t="s">
        <v>267</v>
      </c>
      <c r="E178" s="10" t="s">
        <v>495</v>
      </c>
      <c r="F178" s="16">
        <v>90787.85</v>
      </c>
      <c r="G178" s="16">
        <f t="shared" si="2"/>
        <v>45.585383611166904</v>
      </c>
    </row>
    <row r="179" spans="1:7" ht="11.25">
      <c r="A179" s="4"/>
      <c r="B179" s="7"/>
      <c r="C179" s="5" t="s">
        <v>269</v>
      </c>
      <c r="D179" s="8" t="s">
        <v>270</v>
      </c>
      <c r="E179" s="10" t="s">
        <v>496</v>
      </c>
      <c r="F179" s="16">
        <v>9632.92</v>
      </c>
      <c r="G179" s="16">
        <f t="shared" si="2"/>
        <v>33.94263565891473</v>
      </c>
    </row>
    <row r="180" spans="1:7" ht="22.5">
      <c r="A180" s="4"/>
      <c r="B180" s="7"/>
      <c r="C180" s="5" t="s">
        <v>466</v>
      </c>
      <c r="D180" s="8" t="s">
        <v>467</v>
      </c>
      <c r="E180" s="10" t="s">
        <v>497</v>
      </c>
      <c r="F180" s="16">
        <v>0</v>
      </c>
      <c r="G180" s="16">
        <f t="shared" si="2"/>
        <v>0</v>
      </c>
    </row>
    <row r="181" spans="1:7" ht="11.25">
      <c r="A181" s="4"/>
      <c r="B181" s="7"/>
      <c r="C181" s="5" t="s">
        <v>330</v>
      </c>
      <c r="D181" s="8" t="s">
        <v>331</v>
      </c>
      <c r="E181" s="10" t="s">
        <v>498</v>
      </c>
      <c r="F181" s="16">
        <v>0</v>
      </c>
      <c r="G181" s="16">
        <f t="shared" si="2"/>
        <v>0</v>
      </c>
    </row>
    <row r="182" spans="1:7" ht="11.25">
      <c r="A182" s="4"/>
      <c r="B182" s="7"/>
      <c r="C182" s="5" t="s">
        <v>272</v>
      </c>
      <c r="D182" s="8" t="s">
        <v>273</v>
      </c>
      <c r="E182" s="10" t="s">
        <v>499</v>
      </c>
      <c r="F182" s="16">
        <v>18326.64</v>
      </c>
      <c r="G182" s="16">
        <f t="shared" si="2"/>
        <v>59.397938678939525</v>
      </c>
    </row>
    <row r="183" spans="1:7" ht="11.25">
      <c r="A183" s="4"/>
      <c r="B183" s="7"/>
      <c r="C183" s="5" t="s">
        <v>471</v>
      </c>
      <c r="D183" s="8" t="s">
        <v>472</v>
      </c>
      <c r="E183" s="10" t="s">
        <v>500</v>
      </c>
      <c r="F183" s="16">
        <v>952.79</v>
      </c>
      <c r="G183" s="16">
        <f t="shared" si="2"/>
        <v>17.28260475240341</v>
      </c>
    </row>
    <row r="184" spans="1:7" ht="11.25">
      <c r="A184" s="4"/>
      <c r="B184" s="7"/>
      <c r="C184" s="5" t="s">
        <v>367</v>
      </c>
      <c r="D184" s="8" t="s">
        <v>368</v>
      </c>
      <c r="E184" s="10" t="s">
        <v>501</v>
      </c>
      <c r="F184" s="16">
        <v>32567.99</v>
      </c>
      <c r="G184" s="16">
        <f t="shared" si="2"/>
        <v>61.594307328605204</v>
      </c>
    </row>
    <row r="185" spans="1:7" ht="11.25">
      <c r="A185" s="4"/>
      <c r="B185" s="7"/>
      <c r="C185" s="5" t="s">
        <v>291</v>
      </c>
      <c r="D185" s="8" t="s">
        <v>292</v>
      </c>
      <c r="E185" s="10" t="s">
        <v>502</v>
      </c>
      <c r="F185" s="16">
        <v>2953.38</v>
      </c>
      <c r="G185" s="16">
        <f t="shared" si="2"/>
        <v>19.00012866700978</v>
      </c>
    </row>
    <row r="186" spans="1:7" ht="11.25">
      <c r="A186" s="4"/>
      <c r="B186" s="7"/>
      <c r="C186" s="5" t="s">
        <v>370</v>
      </c>
      <c r="D186" s="8" t="s">
        <v>371</v>
      </c>
      <c r="E186" s="10" t="s">
        <v>503</v>
      </c>
      <c r="F186" s="16">
        <v>2417</v>
      </c>
      <c r="G186" s="16">
        <f t="shared" si="2"/>
        <v>76.97452229299363</v>
      </c>
    </row>
    <row r="187" spans="1:7" ht="11.25">
      <c r="A187" s="4"/>
      <c r="B187" s="7"/>
      <c r="C187" s="5" t="s">
        <v>275</v>
      </c>
      <c r="D187" s="8" t="s">
        <v>276</v>
      </c>
      <c r="E187" s="10" t="s">
        <v>504</v>
      </c>
      <c r="F187" s="16">
        <v>18626.24</v>
      </c>
      <c r="G187" s="16">
        <f t="shared" si="2"/>
        <v>59.298462322116464</v>
      </c>
    </row>
    <row r="188" spans="1:7" ht="11.25">
      <c r="A188" s="4"/>
      <c r="B188" s="7"/>
      <c r="C188" s="5" t="s">
        <v>373</v>
      </c>
      <c r="D188" s="8" t="s">
        <v>374</v>
      </c>
      <c r="E188" s="10" t="s">
        <v>505</v>
      </c>
      <c r="F188" s="16">
        <v>1384.19</v>
      </c>
      <c r="G188" s="16">
        <f t="shared" si="2"/>
        <v>30.705190771960957</v>
      </c>
    </row>
    <row r="189" spans="1:7" ht="11.25">
      <c r="A189" s="4"/>
      <c r="B189" s="7"/>
      <c r="C189" s="5" t="s">
        <v>345</v>
      </c>
      <c r="D189" s="8" t="s">
        <v>346</v>
      </c>
      <c r="E189" s="10" t="s">
        <v>506</v>
      </c>
      <c r="F189" s="16">
        <v>267.52</v>
      </c>
      <c r="G189" s="16">
        <f t="shared" si="2"/>
        <v>26.67198404785643</v>
      </c>
    </row>
    <row r="190" spans="1:7" ht="11.25">
      <c r="A190" s="4"/>
      <c r="B190" s="7"/>
      <c r="C190" s="5" t="s">
        <v>251</v>
      </c>
      <c r="D190" s="8" t="s">
        <v>252</v>
      </c>
      <c r="E190" s="10" t="s">
        <v>507</v>
      </c>
      <c r="F190" s="16">
        <v>1485.47</v>
      </c>
      <c r="G190" s="16">
        <f t="shared" si="2"/>
        <v>41.435704323570434</v>
      </c>
    </row>
    <row r="191" spans="1:7" ht="11.25">
      <c r="A191" s="4"/>
      <c r="B191" s="7"/>
      <c r="C191" s="5" t="s">
        <v>379</v>
      </c>
      <c r="D191" s="8" t="s">
        <v>380</v>
      </c>
      <c r="E191" s="10" t="s">
        <v>508</v>
      </c>
      <c r="F191" s="16">
        <v>49162</v>
      </c>
      <c r="G191" s="16">
        <f t="shared" si="2"/>
        <v>76.56201333084158</v>
      </c>
    </row>
    <row r="192" spans="1:7" ht="11.25">
      <c r="A192" s="4"/>
      <c r="B192" s="7"/>
      <c r="C192" s="5" t="s">
        <v>509</v>
      </c>
      <c r="D192" s="8" t="s">
        <v>42</v>
      </c>
      <c r="E192" s="10" t="s">
        <v>510</v>
      </c>
      <c r="F192" s="16">
        <v>806.34</v>
      </c>
      <c r="G192" s="16">
        <f t="shared" si="2"/>
        <v>99.9182156133829</v>
      </c>
    </row>
    <row r="193" spans="1:7" ht="22.5">
      <c r="A193" s="4"/>
      <c r="B193" s="7"/>
      <c r="C193" s="5" t="s">
        <v>511</v>
      </c>
      <c r="D193" s="8" t="s">
        <v>512</v>
      </c>
      <c r="E193" s="10" t="s">
        <v>513</v>
      </c>
      <c r="F193" s="16">
        <v>3260</v>
      </c>
      <c r="G193" s="16">
        <f t="shared" si="2"/>
        <v>100</v>
      </c>
    </row>
    <row r="194" spans="1:7" ht="11.25">
      <c r="A194" s="4"/>
      <c r="B194" s="7"/>
      <c r="C194" s="5" t="s">
        <v>320</v>
      </c>
      <c r="D194" s="8" t="s">
        <v>321</v>
      </c>
      <c r="E194" s="10" t="s">
        <v>514</v>
      </c>
      <c r="F194" s="16">
        <v>1080</v>
      </c>
      <c r="G194" s="16">
        <f t="shared" si="2"/>
        <v>100</v>
      </c>
    </row>
    <row r="195" spans="1:7" ht="22.5">
      <c r="A195" s="4"/>
      <c r="B195" s="7"/>
      <c r="C195" s="5" t="s">
        <v>383</v>
      </c>
      <c r="D195" s="8" t="s">
        <v>384</v>
      </c>
      <c r="E195" s="10" t="s">
        <v>515</v>
      </c>
      <c r="F195" s="16">
        <v>0</v>
      </c>
      <c r="G195" s="16">
        <f t="shared" si="2"/>
        <v>0</v>
      </c>
    </row>
    <row r="196" spans="1:7" ht="15">
      <c r="A196" s="3"/>
      <c r="B196" s="74" t="s">
        <v>516</v>
      </c>
      <c r="C196" s="75"/>
      <c r="D196" s="76" t="s">
        <v>517</v>
      </c>
      <c r="E196" s="77" t="s">
        <v>354</v>
      </c>
      <c r="F196" s="78">
        <f>SUM(F197)</f>
        <v>280.48</v>
      </c>
      <c r="G196" s="78">
        <f aca="true" t="shared" si="3" ref="G196:G258">F196*100/E196</f>
        <v>7.791111111111111</v>
      </c>
    </row>
    <row r="197" spans="1:7" ht="33.75">
      <c r="A197" s="4"/>
      <c r="B197" s="7"/>
      <c r="C197" s="5" t="s">
        <v>19</v>
      </c>
      <c r="D197" s="8" t="s">
        <v>281</v>
      </c>
      <c r="E197" s="10" t="s">
        <v>354</v>
      </c>
      <c r="F197" s="16">
        <v>280.48</v>
      </c>
      <c r="G197" s="16">
        <f t="shared" si="3"/>
        <v>7.791111111111111</v>
      </c>
    </row>
    <row r="198" spans="1:7" ht="15">
      <c r="A198" s="3"/>
      <c r="B198" s="74" t="s">
        <v>518</v>
      </c>
      <c r="C198" s="75"/>
      <c r="D198" s="76" t="s">
        <v>519</v>
      </c>
      <c r="E198" s="77" t="s">
        <v>520</v>
      </c>
      <c r="F198" s="78">
        <f>SUM(F199:F221)</f>
        <v>1136164.63</v>
      </c>
      <c r="G198" s="78">
        <f t="shared" si="3"/>
        <v>48.65503440260403</v>
      </c>
    </row>
    <row r="199" spans="1:7" ht="11.25">
      <c r="A199" s="4"/>
      <c r="B199" s="7"/>
      <c r="C199" s="5" t="s">
        <v>357</v>
      </c>
      <c r="D199" s="8" t="s">
        <v>358</v>
      </c>
      <c r="E199" s="10" t="s">
        <v>521</v>
      </c>
      <c r="F199" s="16">
        <v>58896.11</v>
      </c>
      <c r="G199" s="16">
        <f t="shared" si="3"/>
        <v>48.76313131313131</v>
      </c>
    </row>
    <row r="200" spans="1:7" ht="11.25">
      <c r="A200" s="4"/>
      <c r="B200" s="7"/>
      <c r="C200" s="5" t="s">
        <v>263</v>
      </c>
      <c r="D200" s="8" t="s">
        <v>264</v>
      </c>
      <c r="E200" s="10" t="s">
        <v>522</v>
      </c>
      <c r="F200" s="16">
        <v>654700.74</v>
      </c>
      <c r="G200" s="16">
        <f t="shared" si="3"/>
        <v>45.55685415212646</v>
      </c>
    </row>
    <row r="201" spans="1:7" ht="11.25">
      <c r="A201" s="4"/>
      <c r="B201" s="7"/>
      <c r="C201" s="5" t="s">
        <v>361</v>
      </c>
      <c r="D201" s="8" t="s">
        <v>362</v>
      </c>
      <c r="E201" s="10" t="s">
        <v>523</v>
      </c>
      <c r="F201" s="16">
        <v>105444.22</v>
      </c>
      <c r="G201" s="16">
        <f t="shared" si="3"/>
        <v>89.77796509152832</v>
      </c>
    </row>
    <row r="202" spans="1:7" ht="11.25">
      <c r="A202" s="4"/>
      <c r="B202" s="7"/>
      <c r="C202" s="5" t="s">
        <v>266</v>
      </c>
      <c r="D202" s="8" t="s">
        <v>267</v>
      </c>
      <c r="E202" s="10" t="s">
        <v>524</v>
      </c>
      <c r="F202" s="16">
        <v>140295.29</v>
      </c>
      <c r="G202" s="16">
        <f t="shared" si="3"/>
        <v>48.86294580663137</v>
      </c>
    </row>
    <row r="203" spans="1:7" ht="11.25">
      <c r="A203" s="4"/>
      <c r="B203" s="7"/>
      <c r="C203" s="5" t="s">
        <v>269</v>
      </c>
      <c r="D203" s="8" t="s">
        <v>270</v>
      </c>
      <c r="E203" s="10" t="s">
        <v>525</v>
      </c>
      <c r="F203" s="16">
        <v>17303.42</v>
      </c>
      <c r="G203" s="16">
        <f t="shared" si="3"/>
        <v>42.28287271216675</v>
      </c>
    </row>
    <row r="204" spans="1:7" ht="22.5">
      <c r="A204" s="4"/>
      <c r="B204" s="7"/>
      <c r="C204" s="5" t="s">
        <v>466</v>
      </c>
      <c r="D204" s="8" t="s">
        <v>467</v>
      </c>
      <c r="E204" s="10" t="s">
        <v>526</v>
      </c>
      <c r="F204" s="16">
        <v>0</v>
      </c>
      <c r="G204" s="16">
        <f t="shared" si="3"/>
        <v>0</v>
      </c>
    </row>
    <row r="205" spans="1:7" ht="11.25">
      <c r="A205" s="4"/>
      <c r="B205" s="7"/>
      <c r="C205" s="5" t="s">
        <v>330</v>
      </c>
      <c r="D205" s="8" t="s">
        <v>331</v>
      </c>
      <c r="E205" s="10" t="s">
        <v>527</v>
      </c>
      <c r="F205" s="16">
        <v>0</v>
      </c>
      <c r="G205" s="16">
        <f t="shared" si="3"/>
        <v>0</v>
      </c>
    </row>
    <row r="206" spans="1:7" ht="11.25">
      <c r="A206" s="4"/>
      <c r="B206" s="7"/>
      <c r="C206" s="5" t="s">
        <v>272</v>
      </c>
      <c r="D206" s="8" t="s">
        <v>273</v>
      </c>
      <c r="E206" s="10" t="s">
        <v>528</v>
      </c>
      <c r="F206" s="16">
        <v>13035.99</v>
      </c>
      <c r="G206" s="16">
        <f t="shared" si="3"/>
        <v>44.87432013769363</v>
      </c>
    </row>
    <row r="207" spans="1:7" ht="11.25">
      <c r="A207" s="4"/>
      <c r="B207" s="7"/>
      <c r="C207" s="5" t="s">
        <v>529</v>
      </c>
      <c r="D207" s="8" t="s">
        <v>273</v>
      </c>
      <c r="E207" s="10" t="s">
        <v>530</v>
      </c>
      <c r="F207" s="16">
        <v>333.13</v>
      </c>
      <c r="G207" s="16">
        <f t="shared" si="3"/>
        <v>8.125121951219512</v>
      </c>
    </row>
    <row r="208" spans="1:7" ht="11.25">
      <c r="A208" s="4"/>
      <c r="B208" s="7"/>
      <c r="C208" s="5" t="s">
        <v>471</v>
      </c>
      <c r="D208" s="8" t="s">
        <v>472</v>
      </c>
      <c r="E208" s="10" t="s">
        <v>531</v>
      </c>
      <c r="F208" s="16">
        <v>750.84</v>
      </c>
      <c r="G208" s="16">
        <f t="shared" si="3"/>
        <v>11.959859827970691</v>
      </c>
    </row>
    <row r="209" spans="1:7" ht="11.25">
      <c r="A209" s="4"/>
      <c r="B209" s="7"/>
      <c r="C209" s="5" t="s">
        <v>367</v>
      </c>
      <c r="D209" s="8" t="s">
        <v>368</v>
      </c>
      <c r="E209" s="10" t="s">
        <v>532</v>
      </c>
      <c r="F209" s="16">
        <v>34581.46</v>
      </c>
      <c r="G209" s="16">
        <f t="shared" si="3"/>
        <v>60.14166956521739</v>
      </c>
    </row>
    <row r="210" spans="1:7" ht="11.25">
      <c r="A210" s="4"/>
      <c r="B210" s="7"/>
      <c r="C210" s="5" t="s">
        <v>291</v>
      </c>
      <c r="D210" s="8" t="s">
        <v>292</v>
      </c>
      <c r="E210" s="10" t="s">
        <v>533</v>
      </c>
      <c r="F210" s="16">
        <v>4278.79</v>
      </c>
      <c r="G210" s="16">
        <f t="shared" si="3"/>
        <v>40.331699500424165</v>
      </c>
    </row>
    <row r="211" spans="1:7" ht="11.25">
      <c r="A211" s="4"/>
      <c r="B211" s="7"/>
      <c r="C211" s="5" t="s">
        <v>370</v>
      </c>
      <c r="D211" s="8" t="s">
        <v>371</v>
      </c>
      <c r="E211" s="10" t="s">
        <v>534</v>
      </c>
      <c r="F211" s="16">
        <v>2173.12</v>
      </c>
      <c r="G211" s="16">
        <f t="shared" si="3"/>
        <v>86.95958383353342</v>
      </c>
    </row>
    <row r="212" spans="1:7" ht="11.25">
      <c r="A212" s="4"/>
      <c r="B212" s="7"/>
      <c r="C212" s="5" t="s">
        <v>275</v>
      </c>
      <c r="D212" s="8" t="s">
        <v>276</v>
      </c>
      <c r="E212" s="10" t="s">
        <v>535</v>
      </c>
      <c r="F212" s="16">
        <v>19325.41</v>
      </c>
      <c r="G212" s="16">
        <f t="shared" si="3"/>
        <v>66.00433757983538</v>
      </c>
    </row>
    <row r="213" spans="1:7" ht="11.25">
      <c r="A213" s="4"/>
      <c r="B213" s="7"/>
      <c r="C213" s="5" t="s">
        <v>536</v>
      </c>
      <c r="D213" s="8" t="s">
        <v>276</v>
      </c>
      <c r="E213" s="10" t="s">
        <v>537</v>
      </c>
      <c r="F213" s="16">
        <v>2624.5</v>
      </c>
      <c r="G213" s="16">
        <f t="shared" si="3"/>
        <v>46.86607142857143</v>
      </c>
    </row>
    <row r="214" spans="1:7" ht="11.25">
      <c r="A214" s="4"/>
      <c r="B214" s="7"/>
      <c r="C214" s="5" t="s">
        <v>373</v>
      </c>
      <c r="D214" s="8" t="s">
        <v>374</v>
      </c>
      <c r="E214" s="10" t="s">
        <v>538</v>
      </c>
      <c r="F214" s="16">
        <v>1591.2</v>
      </c>
      <c r="G214" s="16">
        <f t="shared" si="3"/>
        <v>35.749269827005165</v>
      </c>
    </row>
    <row r="215" spans="1:7" ht="11.25">
      <c r="A215" s="4"/>
      <c r="B215" s="7"/>
      <c r="C215" s="5" t="s">
        <v>345</v>
      </c>
      <c r="D215" s="8" t="s">
        <v>346</v>
      </c>
      <c r="E215" s="10" t="s">
        <v>539</v>
      </c>
      <c r="F215" s="16">
        <v>1190.06</v>
      </c>
      <c r="G215" s="16">
        <f t="shared" si="3"/>
        <v>41.74184496667836</v>
      </c>
    </row>
    <row r="216" spans="1:7" ht="11.25">
      <c r="A216" s="4"/>
      <c r="B216" s="7"/>
      <c r="C216" s="5" t="s">
        <v>540</v>
      </c>
      <c r="D216" s="8" t="s">
        <v>346</v>
      </c>
      <c r="E216" s="10" t="s">
        <v>310</v>
      </c>
      <c r="F216" s="16">
        <v>150</v>
      </c>
      <c r="G216" s="16">
        <f t="shared" si="3"/>
        <v>100</v>
      </c>
    </row>
    <row r="217" spans="1:7" ht="11.25">
      <c r="A217" s="4"/>
      <c r="B217" s="7"/>
      <c r="C217" s="5" t="s">
        <v>541</v>
      </c>
      <c r="D217" s="8" t="s">
        <v>377</v>
      </c>
      <c r="E217" s="10" t="s">
        <v>542</v>
      </c>
      <c r="F217" s="16">
        <v>14473.64</v>
      </c>
      <c r="G217" s="16">
        <f t="shared" si="3"/>
        <v>98.79617747440273</v>
      </c>
    </row>
    <row r="218" spans="1:7" ht="11.25">
      <c r="A218" s="4"/>
      <c r="B218" s="7"/>
      <c r="C218" s="5" t="s">
        <v>251</v>
      </c>
      <c r="D218" s="8" t="s">
        <v>252</v>
      </c>
      <c r="E218" s="10" t="s">
        <v>543</v>
      </c>
      <c r="F218" s="16">
        <v>1591.71</v>
      </c>
      <c r="G218" s="16">
        <f t="shared" si="3"/>
        <v>44.079479368595955</v>
      </c>
    </row>
    <row r="219" spans="1:7" ht="11.25">
      <c r="A219" s="4"/>
      <c r="B219" s="7"/>
      <c r="C219" s="5" t="s">
        <v>379</v>
      </c>
      <c r="D219" s="8" t="s">
        <v>380</v>
      </c>
      <c r="E219" s="10" t="s">
        <v>544</v>
      </c>
      <c r="F219" s="16">
        <v>63425</v>
      </c>
      <c r="G219" s="16">
        <f t="shared" si="3"/>
        <v>76.21273476646519</v>
      </c>
    </row>
    <row r="220" spans="1:7" ht="22.5">
      <c r="A220" s="4"/>
      <c r="B220" s="7"/>
      <c r="C220" s="5" t="s">
        <v>383</v>
      </c>
      <c r="D220" s="8" t="s">
        <v>384</v>
      </c>
      <c r="E220" s="10" t="s">
        <v>545</v>
      </c>
      <c r="F220" s="16">
        <v>0</v>
      </c>
      <c r="G220" s="16">
        <f t="shared" si="3"/>
        <v>0</v>
      </c>
    </row>
    <row r="221" spans="1:7" ht="11.25">
      <c r="A221" s="4"/>
      <c r="B221" s="7"/>
      <c r="C221" s="5" t="s">
        <v>256</v>
      </c>
      <c r="D221" s="8" t="s">
        <v>257</v>
      </c>
      <c r="E221" s="10" t="s">
        <v>546</v>
      </c>
      <c r="F221" s="16">
        <v>0</v>
      </c>
      <c r="G221" s="16">
        <f t="shared" si="3"/>
        <v>0</v>
      </c>
    </row>
    <row r="222" spans="1:7" ht="15">
      <c r="A222" s="3"/>
      <c r="B222" s="74" t="s">
        <v>547</v>
      </c>
      <c r="C222" s="75"/>
      <c r="D222" s="76" t="s">
        <v>548</v>
      </c>
      <c r="E222" s="77" t="s">
        <v>549</v>
      </c>
      <c r="F222" s="78">
        <f>SUM(F223:F225)</f>
        <v>177445.98</v>
      </c>
      <c r="G222" s="78">
        <f t="shared" si="3"/>
        <v>50.39647259301335</v>
      </c>
    </row>
    <row r="223" spans="1:7" ht="11.25">
      <c r="A223" s="4"/>
      <c r="B223" s="7"/>
      <c r="C223" s="5" t="s">
        <v>330</v>
      </c>
      <c r="D223" s="8" t="s">
        <v>331</v>
      </c>
      <c r="E223" s="10" t="s">
        <v>123</v>
      </c>
      <c r="F223" s="16">
        <v>2601</v>
      </c>
      <c r="G223" s="16">
        <f t="shared" si="3"/>
        <v>65.025</v>
      </c>
    </row>
    <row r="224" spans="1:7" ht="11.25">
      <c r="A224" s="4"/>
      <c r="B224" s="7"/>
      <c r="C224" s="5" t="s">
        <v>272</v>
      </c>
      <c r="D224" s="8" t="s">
        <v>273</v>
      </c>
      <c r="E224" s="10" t="s">
        <v>550</v>
      </c>
      <c r="F224" s="16">
        <v>0</v>
      </c>
      <c r="G224" s="16">
        <f t="shared" si="3"/>
        <v>0</v>
      </c>
    </row>
    <row r="225" spans="1:7" ht="11.25">
      <c r="A225" s="4"/>
      <c r="B225" s="7"/>
      <c r="C225" s="5" t="s">
        <v>275</v>
      </c>
      <c r="D225" s="8" t="s">
        <v>276</v>
      </c>
      <c r="E225" s="10" t="s">
        <v>551</v>
      </c>
      <c r="F225" s="16">
        <v>174844.98</v>
      </c>
      <c r="G225" s="16">
        <f t="shared" si="3"/>
        <v>50.53323121387283</v>
      </c>
    </row>
    <row r="226" spans="1:7" ht="15">
      <c r="A226" s="3"/>
      <c r="B226" s="74" t="s">
        <v>552</v>
      </c>
      <c r="C226" s="75"/>
      <c r="D226" s="76" t="s">
        <v>553</v>
      </c>
      <c r="E226" s="77" t="s">
        <v>554</v>
      </c>
      <c r="F226" s="78">
        <f>SUM(F227:F231)</f>
        <v>12421.01</v>
      </c>
      <c r="G226" s="78">
        <f t="shared" si="3"/>
        <v>35.24290659403019</v>
      </c>
    </row>
    <row r="227" spans="1:7" ht="11.25">
      <c r="A227" s="4"/>
      <c r="B227" s="7"/>
      <c r="C227" s="5" t="s">
        <v>330</v>
      </c>
      <c r="D227" s="8" t="s">
        <v>331</v>
      </c>
      <c r="E227" s="10" t="s">
        <v>555</v>
      </c>
      <c r="F227" s="16">
        <v>0</v>
      </c>
      <c r="G227" s="16">
        <f t="shared" si="3"/>
        <v>0</v>
      </c>
    </row>
    <row r="228" spans="1:7" ht="11.25">
      <c r="A228" s="4"/>
      <c r="B228" s="7"/>
      <c r="C228" s="5" t="s">
        <v>272</v>
      </c>
      <c r="D228" s="8" t="s">
        <v>273</v>
      </c>
      <c r="E228" s="10" t="s">
        <v>556</v>
      </c>
      <c r="F228" s="16">
        <v>3421.9</v>
      </c>
      <c r="G228" s="16">
        <f t="shared" si="3"/>
        <v>51.72940287226002</v>
      </c>
    </row>
    <row r="229" spans="1:7" ht="11.25">
      <c r="A229" s="4"/>
      <c r="B229" s="7"/>
      <c r="C229" s="5" t="s">
        <v>275</v>
      </c>
      <c r="D229" s="8" t="s">
        <v>276</v>
      </c>
      <c r="E229" s="10" t="s">
        <v>557</v>
      </c>
      <c r="F229" s="16">
        <v>294.95</v>
      </c>
      <c r="G229" s="16">
        <f t="shared" si="3"/>
        <v>4.701147593241951</v>
      </c>
    </row>
    <row r="230" spans="1:7" ht="11.25">
      <c r="A230" s="4"/>
      <c r="B230" s="7"/>
      <c r="C230" s="5" t="s">
        <v>345</v>
      </c>
      <c r="D230" s="8" t="s">
        <v>346</v>
      </c>
      <c r="E230" s="10" t="s">
        <v>399</v>
      </c>
      <c r="F230" s="16">
        <v>641.16</v>
      </c>
      <c r="G230" s="16">
        <f t="shared" si="3"/>
        <v>29.143636363636364</v>
      </c>
    </row>
    <row r="231" spans="1:7" ht="22.5">
      <c r="A231" s="4"/>
      <c r="B231" s="7"/>
      <c r="C231" s="5" t="s">
        <v>383</v>
      </c>
      <c r="D231" s="8" t="s">
        <v>384</v>
      </c>
      <c r="E231" s="10" t="s">
        <v>558</v>
      </c>
      <c r="F231" s="16">
        <v>8063</v>
      </c>
      <c r="G231" s="16">
        <f t="shared" si="3"/>
        <v>45.66978193146417</v>
      </c>
    </row>
    <row r="232" spans="1:7" ht="15">
      <c r="A232" s="3"/>
      <c r="B232" s="74" t="s">
        <v>559</v>
      </c>
      <c r="C232" s="75"/>
      <c r="D232" s="76" t="s">
        <v>560</v>
      </c>
      <c r="E232" s="77" t="s">
        <v>561</v>
      </c>
      <c r="F232" s="78">
        <f>SUM(F233:F246)</f>
        <v>146893.69000000003</v>
      </c>
      <c r="G232" s="78">
        <f t="shared" si="3"/>
        <v>50.21714635388714</v>
      </c>
    </row>
    <row r="233" spans="1:7" ht="11.25">
      <c r="A233" s="4"/>
      <c r="B233" s="7"/>
      <c r="C233" s="5" t="s">
        <v>357</v>
      </c>
      <c r="D233" s="8" t="s">
        <v>358</v>
      </c>
      <c r="E233" s="10" t="s">
        <v>562</v>
      </c>
      <c r="F233" s="16">
        <v>1141.32</v>
      </c>
      <c r="G233" s="16">
        <f t="shared" si="3"/>
        <v>67.33451327433629</v>
      </c>
    </row>
    <row r="234" spans="1:7" ht="11.25">
      <c r="A234" s="4"/>
      <c r="B234" s="7"/>
      <c r="C234" s="5" t="s">
        <v>263</v>
      </c>
      <c r="D234" s="8" t="s">
        <v>264</v>
      </c>
      <c r="E234" s="10" t="s">
        <v>563</v>
      </c>
      <c r="F234" s="16">
        <v>90107.52</v>
      </c>
      <c r="G234" s="16">
        <f t="shared" si="3"/>
        <v>48.588055130168456</v>
      </c>
    </row>
    <row r="235" spans="1:7" ht="11.25">
      <c r="A235" s="4"/>
      <c r="B235" s="7"/>
      <c r="C235" s="5" t="s">
        <v>361</v>
      </c>
      <c r="D235" s="8" t="s">
        <v>362</v>
      </c>
      <c r="E235" s="10" t="s">
        <v>564</v>
      </c>
      <c r="F235" s="16">
        <v>12158.96</v>
      </c>
      <c r="G235" s="16">
        <f t="shared" si="3"/>
        <v>75.28767801857585</v>
      </c>
    </row>
    <row r="236" spans="1:7" ht="11.25">
      <c r="A236" s="4"/>
      <c r="B236" s="7"/>
      <c r="C236" s="5" t="s">
        <v>266</v>
      </c>
      <c r="D236" s="8" t="s">
        <v>267</v>
      </c>
      <c r="E236" s="10" t="s">
        <v>565</v>
      </c>
      <c r="F236" s="16">
        <v>17468.75</v>
      </c>
      <c r="G236" s="16">
        <f t="shared" si="3"/>
        <v>50.414862914862915</v>
      </c>
    </row>
    <row r="237" spans="1:7" ht="11.25">
      <c r="A237" s="4"/>
      <c r="B237" s="7"/>
      <c r="C237" s="5" t="s">
        <v>269</v>
      </c>
      <c r="D237" s="8" t="s">
        <v>270</v>
      </c>
      <c r="E237" s="10" t="s">
        <v>566</v>
      </c>
      <c r="F237" s="16">
        <v>1482.64</v>
      </c>
      <c r="G237" s="16">
        <f t="shared" si="3"/>
        <v>30.012955465587044</v>
      </c>
    </row>
    <row r="238" spans="1:7" ht="22.5">
      <c r="A238" s="4"/>
      <c r="B238" s="7"/>
      <c r="C238" s="5" t="s">
        <v>466</v>
      </c>
      <c r="D238" s="8" t="s">
        <v>467</v>
      </c>
      <c r="E238" s="10" t="s">
        <v>567</v>
      </c>
      <c r="F238" s="16">
        <v>0</v>
      </c>
      <c r="G238" s="16">
        <f t="shared" si="3"/>
        <v>0</v>
      </c>
    </row>
    <row r="239" spans="1:7" ht="11.25">
      <c r="A239" s="4"/>
      <c r="B239" s="7"/>
      <c r="C239" s="5" t="s">
        <v>272</v>
      </c>
      <c r="D239" s="8" t="s">
        <v>273</v>
      </c>
      <c r="E239" s="10" t="s">
        <v>568</v>
      </c>
      <c r="F239" s="16">
        <v>6015.78</v>
      </c>
      <c r="G239" s="16">
        <f t="shared" si="3"/>
        <v>50.45525455002935</v>
      </c>
    </row>
    <row r="240" spans="1:7" ht="11.25">
      <c r="A240" s="4"/>
      <c r="B240" s="7"/>
      <c r="C240" s="5" t="s">
        <v>367</v>
      </c>
      <c r="D240" s="8" t="s">
        <v>368</v>
      </c>
      <c r="E240" s="10" t="s">
        <v>569</v>
      </c>
      <c r="F240" s="16">
        <v>6473.11</v>
      </c>
      <c r="G240" s="16">
        <f t="shared" si="3"/>
        <v>54.856864406779664</v>
      </c>
    </row>
    <row r="241" spans="1:7" ht="11.25">
      <c r="A241" s="4"/>
      <c r="B241" s="7"/>
      <c r="C241" s="5" t="s">
        <v>291</v>
      </c>
      <c r="D241" s="8" t="s">
        <v>292</v>
      </c>
      <c r="E241" s="10" t="s">
        <v>570</v>
      </c>
      <c r="F241" s="16">
        <v>0</v>
      </c>
      <c r="G241" s="16">
        <f t="shared" si="3"/>
        <v>0</v>
      </c>
    </row>
    <row r="242" spans="1:7" ht="11.25">
      <c r="A242" s="4"/>
      <c r="B242" s="7"/>
      <c r="C242" s="5" t="s">
        <v>370</v>
      </c>
      <c r="D242" s="8" t="s">
        <v>371</v>
      </c>
      <c r="E242" s="10" t="s">
        <v>571</v>
      </c>
      <c r="F242" s="16">
        <v>539</v>
      </c>
      <c r="G242" s="16">
        <f t="shared" si="3"/>
        <v>48.34080717488789</v>
      </c>
    </row>
    <row r="243" spans="1:7" ht="11.25">
      <c r="A243" s="4"/>
      <c r="B243" s="7"/>
      <c r="C243" s="5" t="s">
        <v>275</v>
      </c>
      <c r="D243" s="8" t="s">
        <v>276</v>
      </c>
      <c r="E243" s="10" t="s">
        <v>572</v>
      </c>
      <c r="F243" s="16">
        <v>4905.57</v>
      </c>
      <c r="G243" s="16">
        <f t="shared" si="3"/>
        <v>53.2693017700076</v>
      </c>
    </row>
    <row r="244" spans="1:7" ht="11.25">
      <c r="A244" s="4"/>
      <c r="B244" s="7"/>
      <c r="C244" s="5" t="s">
        <v>345</v>
      </c>
      <c r="D244" s="8" t="s">
        <v>346</v>
      </c>
      <c r="E244" s="10" t="s">
        <v>573</v>
      </c>
      <c r="F244" s="16">
        <v>336.04</v>
      </c>
      <c r="G244" s="16">
        <f t="shared" si="3"/>
        <v>17.82705570291777</v>
      </c>
    </row>
    <row r="245" spans="1:7" ht="11.25">
      <c r="A245" s="4"/>
      <c r="B245" s="7"/>
      <c r="C245" s="5" t="s">
        <v>379</v>
      </c>
      <c r="D245" s="8" t="s">
        <v>380</v>
      </c>
      <c r="E245" s="10" t="s">
        <v>574</v>
      </c>
      <c r="F245" s="16">
        <v>6265</v>
      </c>
      <c r="G245" s="16">
        <f t="shared" si="3"/>
        <v>75.06589983225497</v>
      </c>
    </row>
    <row r="246" spans="1:7" ht="22.5">
      <c r="A246" s="4"/>
      <c r="B246" s="7"/>
      <c r="C246" s="5" t="s">
        <v>383</v>
      </c>
      <c r="D246" s="8" t="s">
        <v>384</v>
      </c>
      <c r="E246" s="10" t="s">
        <v>575</v>
      </c>
      <c r="F246" s="16">
        <v>0</v>
      </c>
      <c r="G246" s="16">
        <f t="shared" si="3"/>
        <v>0</v>
      </c>
    </row>
    <row r="247" spans="1:7" ht="45">
      <c r="A247" s="3"/>
      <c r="B247" s="74" t="s">
        <v>576</v>
      </c>
      <c r="C247" s="75"/>
      <c r="D247" s="76" t="s">
        <v>577</v>
      </c>
      <c r="E247" s="77" t="s">
        <v>578</v>
      </c>
      <c r="F247" s="78">
        <f>F248</f>
        <v>366752.52</v>
      </c>
      <c r="G247" s="78">
        <f t="shared" si="3"/>
        <v>49.294693548387094</v>
      </c>
    </row>
    <row r="248" spans="1:7" ht="22.5">
      <c r="A248" s="4"/>
      <c r="B248" s="7"/>
      <c r="C248" s="5" t="s">
        <v>489</v>
      </c>
      <c r="D248" s="8" t="s">
        <v>490</v>
      </c>
      <c r="E248" s="10" t="s">
        <v>578</v>
      </c>
      <c r="F248" s="16">
        <v>366752.52</v>
      </c>
      <c r="G248" s="16">
        <f t="shared" si="3"/>
        <v>49.294693548387094</v>
      </c>
    </row>
    <row r="249" spans="1:7" ht="56.25">
      <c r="A249" s="3"/>
      <c r="B249" s="74" t="s">
        <v>579</v>
      </c>
      <c r="C249" s="75"/>
      <c r="D249" s="76" t="s">
        <v>580</v>
      </c>
      <c r="E249" s="77" t="s">
        <v>581</v>
      </c>
      <c r="F249" s="78">
        <f>F250+F251+F252+F253+F254</f>
        <v>142744.87999999998</v>
      </c>
      <c r="G249" s="78">
        <f t="shared" si="3"/>
        <v>50.597938436671434</v>
      </c>
    </row>
    <row r="250" spans="1:7" ht="45">
      <c r="A250" s="4"/>
      <c r="B250" s="7"/>
      <c r="C250" s="5" t="s">
        <v>458</v>
      </c>
      <c r="D250" s="8" t="s">
        <v>459</v>
      </c>
      <c r="E250" s="10" t="s">
        <v>582</v>
      </c>
      <c r="F250" s="16">
        <v>125541</v>
      </c>
      <c r="G250" s="16">
        <f t="shared" si="3"/>
        <v>49.152542372881356</v>
      </c>
    </row>
    <row r="251" spans="1:7" ht="11.25">
      <c r="A251" s="4"/>
      <c r="B251" s="7"/>
      <c r="C251" s="5" t="s">
        <v>263</v>
      </c>
      <c r="D251" s="8" t="s">
        <v>264</v>
      </c>
      <c r="E251" s="10" t="s">
        <v>583</v>
      </c>
      <c r="F251" s="16">
        <v>13014.81</v>
      </c>
      <c r="G251" s="16">
        <f t="shared" si="3"/>
        <v>61.79871794871795</v>
      </c>
    </row>
    <row r="252" spans="1:7" ht="11.25">
      <c r="A252" s="4"/>
      <c r="B252" s="7"/>
      <c r="C252" s="5" t="s">
        <v>266</v>
      </c>
      <c r="D252" s="8" t="s">
        <v>267</v>
      </c>
      <c r="E252" s="10" t="s">
        <v>584</v>
      </c>
      <c r="F252" s="16">
        <v>2628.4</v>
      </c>
      <c r="G252" s="16">
        <f t="shared" si="3"/>
        <v>72.50758620689655</v>
      </c>
    </row>
    <row r="253" spans="1:7" ht="11.25">
      <c r="A253" s="4"/>
      <c r="B253" s="7"/>
      <c r="C253" s="5" t="s">
        <v>269</v>
      </c>
      <c r="D253" s="8" t="s">
        <v>270</v>
      </c>
      <c r="E253" s="10" t="s">
        <v>585</v>
      </c>
      <c r="F253" s="16">
        <v>312.15</v>
      </c>
      <c r="G253" s="16">
        <f t="shared" si="3"/>
        <v>60.028846153846146</v>
      </c>
    </row>
    <row r="254" spans="1:7" ht="11.25">
      <c r="A254" s="4"/>
      <c r="B254" s="7"/>
      <c r="C254" s="5" t="s">
        <v>345</v>
      </c>
      <c r="D254" s="8" t="s">
        <v>346</v>
      </c>
      <c r="E254" s="10" t="s">
        <v>586</v>
      </c>
      <c r="F254" s="16">
        <v>1248.52</v>
      </c>
      <c r="G254" s="16">
        <f t="shared" si="3"/>
        <v>83.23466666666667</v>
      </c>
    </row>
    <row r="255" spans="1:7" ht="15">
      <c r="A255" s="3"/>
      <c r="B255" s="74" t="s">
        <v>587</v>
      </c>
      <c r="C255" s="75"/>
      <c r="D255" s="76" t="s">
        <v>6</v>
      </c>
      <c r="E255" s="77" t="s">
        <v>588</v>
      </c>
      <c r="F255" s="78">
        <f>SUM(F256:F267)</f>
        <v>108255.85</v>
      </c>
      <c r="G255" s="78">
        <f t="shared" si="3"/>
        <v>27.706901140976356</v>
      </c>
    </row>
    <row r="256" spans="1:7" ht="11.25">
      <c r="A256" s="4"/>
      <c r="B256" s="7"/>
      <c r="C256" s="5" t="s">
        <v>357</v>
      </c>
      <c r="D256" s="8" t="s">
        <v>358</v>
      </c>
      <c r="E256" s="10" t="s">
        <v>194</v>
      </c>
      <c r="F256" s="16">
        <v>0</v>
      </c>
      <c r="G256" s="16">
        <f t="shared" si="3"/>
        <v>0</v>
      </c>
    </row>
    <row r="257" spans="1:7" ht="11.25">
      <c r="A257" s="4"/>
      <c r="B257" s="7"/>
      <c r="C257" s="5" t="s">
        <v>263</v>
      </c>
      <c r="D257" s="8" t="s">
        <v>264</v>
      </c>
      <c r="E257" s="10" t="s">
        <v>589</v>
      </c>
      <c r="F257" s="16">
        <v>43776.01</v>
      </c>
      <c r="G257" s="16">
        <f t="shared" si="3"/>
        <v>39.796372727272725</v>
      </c>
    </row>
    <row r="258" spans="1:7" ht="11.25">
      <c r="A258" s="4"/>
      <c r="B258" s="7"/>
      <c r="C258" s="5" t="s">
        <v>361</v>
      </c>
      <c r="D258" s="8" t="s">
        <v>362</v>
      </c>
      <c r="E258" s="10" t="s">
        <v>590</v>
      </c>
      <c r="F258" s="16">
        <v>7758.11</v>
      </c>
      <c r="G258" s="16">
        <f t="shared" si="3"/>
        <v>98.2039240506329</v>
      </c>
    </row>
    <row r="259" spans="1:7" ht="11.25">
      <c r="A259" s="4"/>
      <c r="B259" s="7"/>
      <c r="C259" s="5" t="s">
        <v>266</v>
      </c>
      <c r="D259" s="8" t="s">
        <v>267</v>
      </c>
      <c r="E259" s="10" t="s">
        <v>591</v>
      </c>
      <c r="F259" s="16">
        <v>8221.05</v>
      </c>
      <c r="G259" s="16">
        <f aca="true" t="shared" si="4" ref="G259:G322">F259*100/E259</f>
        <v>40.69826732673267</v>
      </c>
    </row>
    <row r="260" spans="1:7" ht="11.25">
      <c r="A260" s="4"/>
      <c r="B260" s="7"/>
      <c r="C260" s="5" t="s">
        <v>269</v>
      </c>
      <c r="D260" s="8" t="s">
        <v>270</v>
      </c>
      <c r="E260" s="10" t="s">
        <v>127</v>
      </c>
      <c r="F260" s="16">
        <v>1177.85</v>
      </c>
      <c r="G260" s="16">
        <f t="shared" si="4"/>
        <v>39.26166666666666</v>
      </c>
    </row>
    <row r="261" spans="1:7" ht="11.25">
      <c r="A261" s="4"/>
      <c r="B261" s="7"/>
      <c r="C261" s="5" t="s">
        <v>330</v>
      </c>
      <c r="D261" s="8" t="s">
        <v>331</v>
      </c>
      <c r="E261" s="10" t="s">
        <v>550</v>
      </c>
      <c r="F261" s="16">
        <v>0</v>
      </c>
      <c r="G261" s="16">
        <f t="shared" si="4"/>
        <v>0</v>
      </c>
    </row>
    <row r="262" spans="1:7" ht="11.25">
      <c r="A262" s="4"/>
      <c r="B262" s="7"/>
      <c r="C262" s="5" t="s">
        <v>272</v>
      </c>
      <c r="D262" s="8" t="s">
        <v>273</v>
      </c>
      <c r="E262" s="10" t="s">
        <v>592</v>
      </c>
      <c r="F262" s="16">
        <v>7279.63</v>
      </c>
      <c r="G262" s="16">
        <f t="shared" si="4"/>
        <v>54.928167207424735</v>
      </c>
    </row>
    <row r="263" spans="1:7" ht="11.25">
      <c r="A263" s="4"/>
      <c r="B263" s="7"/>
      <c r="C263" s="5" t="s">
        <v>291</v>
      </c>
      <c r="D263" s="8" t="s">
        <v>292</v>
      </c>
      <c r="E263" s="10" t="s">
        <v>593</v>
      </c>
      <c r="F263" s="16">
        <v>2460</v>
      </c>
      <c r="G263" s="16">
        <f t="shared" si="4"/>
        <v>1.398243669537045</v>
      </c>
    </row>
    <row r="264" spans="1:7" ht="11.25">
      <c r="A264" s="4"/>
      <c r="B264" s="7"/>
      <c r="C264" s="5" t="s">
        <v>275</v>
      </c>
      <c r="D264" s="8" t="s">
        <v>276</v>
      </c>
      <c r="E264" s="10" t="s">
        <v>594</v>
      </c>
      <c r="F264" s="16">
        <v>5499.6</v>
      </c>
      <c r="G264" s="16">
        <f t="shared" si="4"/>
        <v>40.438235294117646</v>
      </c>
    </row>
    <row r="265" spans="1:7" ht="11.25">
      <c r="A265" s="4"/>
      <c r="B265" s="7"/>
      <c r="C265" s="5" t="s">
        <v>345</v>
      </c>
      <c r="D265" s="8" t="s">
        <v>346</v>
      </c>
      <c r="E265" s="10" t="s">
        <v>595</v>
      </c>
      <c r="F265" s="16">
        <v>73.6</v>
      </c>
      <c r="G265" s="16">
        <f t="shared" si="4"/>
        <v>12.266666666666666</v>
      </c>
    </row>
    <row r="266" spans="1:7" ht="11.25">
      <c r="A266" s="4"/>
      <c r="B266" s="7"/>
      <c r="C266" s="5" t="s">
        <v>379</v>
      </c>
      <c r="D266" s="8" t="s">
        <v>380</v>
      </c>
      <c r="E266" s="10" t="s">
        <v>596</v>
      </c>
      <c r="F266" s="16">
        <v>32010</v>
      </c>
      <c r="G266" s="16">
        <f t="shared" si="4"/>
        <v>75</v>
      </c>
    </row>
    <row r="267" spans="1:7" ht="22.5">
      <c r="A267" s="4"/>
      <c r="B267" s="7"/>
      <c r="C267" s="5" t="s">
        <v>383</v>
      </c>
      <c r="D267" s="8" t="s">
        <v>384</v>
      </c>
      <c r="E267" s="10" t="s">
        <v>597</v>
      </c>
      <c r="F267" s="16">
        <v>0</v>
      </c>
      <c r="G267" s="16">
        <f t="shared" si="4"/>
        <v>0</v>
      </c>
    </row>
    <row r="268" spans="1:7" ht="11.25">
      <c r="A268" s="69" t="s">
        <v>598</v>
      </c>
      <c r="B268" s="70"/>
      <c r="C268" s="69"/>
      <c r="D268" s="71" t="s">
        <v>599</v>
      </c>
      <c r="E268" s="72" t="s">
        <v>600</v>
      </c>
      <c r="F268" s="73">
        <f>F269+F271</f>
        <v>44984.59999999999</v>
      </c>
      <c r="G268" s="73">
        <f t="shared" si="4"/>
        <v>40.43559550561797</v>
      </c>
    </row>
    <row r="269" spans="1:7" ht="15">
      <c r="A269" s="3"/>
      <c r="B269" s="74" t="s">
        <v>601</v>
      </c>
      <c r="C269" s="75"/>
      <c r="D269" s="76" t="s">
        <v>602</v>
      </c>
      <c r="E269" s="77" t="s">
        <v>43</v>
      </c>
      <c r="F269" s="78">
        <f>F270</f>
        <v>0</v>
      </c>
      <c r="G269" s="78">
        <f t="shared" si="4"/>
        <v>0</v>
      </c>
    </row>
    <row r="270" spans="1:7" ht="11.25">
      <c r="A270" s="4"/>
      <c r="B270" s="7"/>
      <c r="C270" s="5" t="s">
        <v>275</v>
      </c>
      <c r="D270" s="8" t="s">
        <v>276</v>
      </c>
      <c r="E270" s="10" t="s">
        <v>43</v>
      </c>
      <c r="F270" s="16">
        <v>0</v>
      </c>
      <c r="G270" s="16">
        <f t="shared" si="4"/>
        <v>0</v>
      </c>
    </row>
    <row r="271" spans="1:7" ht="15">
      <c r="A271" s="3"/>
      <c r="B271" s="74" t="s">
        <v>603</v>
      </c>
      <c r="C271" s="75"/>
      <c r="D271" s="76" t="s">
        <v>604</v>
      </c>
      <c r="E271" s="77" t="s">
        <v>605</v>
      </c>
      <c r="F271" s="78">
        <f>SUM(F272:F284)</f>
        <v>44984.59999999999</v>
      </c>
      <c r="G271" s="78">
        <f t="shared" si="4"/>
        <v>40.802358276643986</v>
      </c>
    </row>
    <row r="272" spans="1:7" ht="11.25">
      <c r="A272" s="4"/>
      <c r="B272" s="7"/>
      <c r="C272" s="5" t="s">
        <v>263</v>
      </c>
      <c r="D272" s="8" t="s">
        <v>264</v>
      </c>
      <c r="E272" s="10" t="s">
        <v>606</v>
      </c>
      <c r="F272" s="16">
        <v>11869.24</v>
      </c>
      <c r="G272" s="16">
        <f t="shared" si="4"/>
        <v>45.832490249835885</v>
      </c>
    </row>
    <row r="273" spans="1:7" ht="11.25">
      <c r="A273" s="4"/>
      <c r="B273" s="7"/>
      <c r="C273" s="5" t="s">
        <v>361</v>
      </c>
      <c r="D273" s="8" t="s">
        <v>362</v>
      </c>
      <c r="E273" s="10" t="s">
        <v>184</v>
      </c>
      <c r="F273" s="16">
        <v>1972.88</v>
      </c>
      <c r="G273" s="16">
        <f t="shared" si="4"/>
        <v>98.644</v>
      </c>
    </row>
    <row r="274" spans="1:7" ht="11.25">
      <c r="A274" s="4"/>
      <c r="B274" s="7"/>
      <c r="C274" s="5" t="s">
        <v>266</v>
      </c>
      <c r="D274" s="8" t="s">
        <v>267</v>
      </c>
      <c r="E274" s="10" t="s">
        <v>607</v>
      </c>
      <c r="F274" s="16">
        <v>3064.61</v>
      </c>
      <c r="G274" s="16">
        <f t="shared" si="4"/>
        <v>49.50104991116136</v>
      </c>
    </row>
    <row r="275" spans="1:7" ht="11.25">
      <c r="A275" s="4"/>
      <c r="B275" s="7"/>
      <c r="C275" s="5" t="s">
        <v>269</v>
      </c>
      <c r="D275" s="8" t="s">
        <v>270</v>
      </c>
      <c r="E275" s="10" t="s">
        <v>608</v>
      </c>
      <c r="F275" s="16">
        <v>322.6</v>
      </c>
      <c r="G275" s="16">
        <f t="shared" si="4"/>
        <v>39.778051787916155</v>
      </c>
    </row>
    <row r="276" spans="1:7" ht="11.25">
      <c r="A276" s="4"/>
      <c r="B276" s="7"/>
      <c r="C276" s="5" t="s">
        <v>330</v>
      </c>
      <c r="D276" s="8" t="s">
        <v>331</v>
      </c>
      <c r="E276" s="10" t="s">
        <v>609</v>
      </c>
      <c r="F276" s="16">
        <v>6618.9</v>
      </c>
      <c r="G276" s="16">
        <f t="shared" si="4"/>
        <v>42.04878978463884</v>
      </c>
    </row>
    <row r="277" spans="1:7" ht="11.25">
      <c r="A277" s="4"/>
      <c r="B277" s="7"/>
      <c r="C277" s="5" t="s">
        <v>272</v>
      </c>
      <c r="D277" s="8" t="s">
        <v>273</v>
      </c>
      <c r="E277" s="10" t="s">
        <v>610</v>
      </c>
      <c r="F277" s="16">
        <v>544.58</v>
      </c>
      <c r="G277" s="16">
        <f t="shared" si="4"/>
        <v>4.362573099415205</v>
      </c>
    </row>
    <row r="278" spans="1:7" ht="11.25">
      <c r="A278" s="4"/>
      <c r="B278" s="7"/>
      <c r="C278" s="5" t="s">
        <v>611</v>
      </c>
      <c r="D278" s="8" t="s">
        <v>612</v>
      </c>
      <c r="E278" s="10" t="s">
        <v>613</v>
      </c>
      <c r="F278" s="16">
        <v>1839.97</v>
      </c>
      <c r="G278" s="16">
        <f t="shared" si="4"/>
        <v>32.803886610804064</v>
      </c>
    </row>
    <row r="279" spans="1:7" ht="11.25">
      <c r="A279" s="4"/>
      <c r="B279" s="7"/>
      <c r="C279" s="5" t="s">
        <v>367</v>
      </c>
      <c r="D279" s="8" t="s">
        <v>368</v>
      </c>
      <c r="E279" s="10" t="s">
        <v>399</v>
      </c>
      <c r="F279" s="16">
        <v>442.35</v>
      </c>
      <c r="G279" s="16">
        <f t="shared" si="4"/>
        <v>20.10681818181818</v>
      </c>
    </row>
    <row r="280" spans="1:7" ht="11.25">
      <c r="A280" s="4"/>
      <c r="B280" s="7"/>
      <c r="C280" s="5" t="s">
        <v>275</v>
      </c>
      <c r="D280" s="8" t="s">
        <v>276</v>
      </c>
      <c r="E280" s="10" t="s">
        <v>614</v>
      </c>
      <c r="F280" s="16">
        <v>17416.69</v>
      </c>
      <c r="G280" s="16">
        <f t="shared" si="4"/>
        <v>48.07123733819105</v>
      </c>
    </row>
    <row r="281" spans="1:7" ht="11.25">
      <c r="A281" s="4"/>
      <c r="B281" s="7"/>
      <c r="C281" s="5" t="s">
        <v>345</v>
      </c>
      <c r="D281" s="8" t="s">
        <v>346</v>
      </c>
      <c r="E281" s="10" t="s">
        <v>615</v>
      </c>
      <c r="F281" s="16">
        <v>0</v>
      </c>
      <c r="G281" s="16">
        <f t="shared" si="4"/>
        <v>0</v>
      </c>
    </row>
    <row r="282" spans="1:7" ht="11.25">
      <c r="A282" s="4"/>
      <c r="B282" s="7"/>
      <c r="C282" s="5" t="s">
        <v>379</v>
      </c>
      <c r="D282" s="8" t="s">
        <v>380</v>
      </c>
      <c r="E282" s="10" t="s">
        <v>616</v>
      </c>
      <c r="F282" s="16">
        <v>512.78</v>
      </c>
      <c r="G282" s="16">
        <f t="shared" si="4"/>
        <v>74.96783625730994</v>
      </c>
    </row>
    <row r="283" spans="1:7" ht="11.25">
      <c r="A283" s="4"/>
      <c r="B283" s="7"/>
      <c r="C283" s="5" t="s">
        <v>320</v>
      </c>
      <c r="D283" s="8" t="s">
        <v>321</v>
      </c>
      <c r="E283" s="10" t="s">
        <v>184</v>
      </c>
      <c r="F283" s="16">
        <v>380</v>
      </c>
      <c r="G283" s="16">
        <f t="shared" si="4"/>
        <v>19</v>
      </c>
    </row>
    <row r="284" spans="1:7" ht="22.5">
      <c r="A284" s="4"/>
      <c r="B284" s="7"/>
      <c r="C284" s="5" t="s">
        <v>383</v>
      </c>
      <c r="D284" s="8" t="s">
        <v>384</v>
      </c>
      <c r="E284" s="10" t="s">
        <v>617</v>
      </c>
      <c r="F284" s="16">
        <v>0</v>
      </c>
      <c r="G284" s="16">
        <f t="shared" si="4"/>
        <v>0</v>
      </c>
    </row>
    <row r="285" spans="1:7" ht="11.25">
      <c r="A285" s="69" t="s">
        <v>200</v>
      </c>
      <c r="B285" s="70"/>
      <c r="C285" s="69"/>
      <c r="D285" s="71" t="s">
        <v>201</v>
      </c>
      <c r="E285" s="72" t="s">
        <v>618</v>
      </c>
      <c r="F285" s="73">
        <f>F286+F288+F290+F292+F300+F314+F316+F320+F322+F338+F342+F312</f>
        <v>1245481.2799999998</v>
      </c>
      <c r="G285" s="73">
        <f t="shared" si="4"/>
        <v>58.11015200313906</v>
      </c>
    </row>
    <row r="286" spans="1:7" ht="15">
      <c r="A286" s="3"/>
      <c r="B286" s="74" t="s">
        <v>619</v>
      </c>
      <c r="C286" s="75"/>
      <c r="D286" s="76" t="s">
        <v>620</v>
      </c>
      <c r="E286" s="77" t="s">
        <v>621</v>
      </c>
      <c r="F286" s="78">
        <f>F287</f>
        <v>142099.2</v>
      </c>
      <c r="G286" s="78">
        <f t="shared" si="4"/>
        <v>48.236260565531765</v>
      </c>
    </row>
    <row r="287" spans="1:7" ht="22.5">
      <c r="A287" s="4"/>
      <c r="B287" s="7"/>
      <c r="C287" s="5" t="s">
        <v>622</v>
      </c>
      <c r="D287" s="8" t="s">
        <v>623</v>
      </c>
      <c r="E287" s="10" t="s">
        <v>621</v>
      </c>
      <c r="F287" s="16">
        <v>142099.2</v>
      </c>
      <c r="G287" s="16">
        <f t="shared" si="4"/>
        <v>48.236260565531765</v>
      </c>
    </row>
    <row r="288" spans="1:7" ht="15">
      <c r="A288" s="3"/>
      <c r="B288" s="74" t="s">
        <v>624</v>
      </c>
      <c r="C288" s="75"/>
      <c r="D288" s="76" t="s">
        <v>625</v>
      </c>
      <c r="E288" s="77" t="s">
        <v>626</v>
      </c>
      <c r="F288" s="78">
        <f>F289</f>
        <v>3967.75</v>
      </c>
      <c r="G288" s="78">
        <f t="shared" si="4"/>
        <v>49.504054897067995</v>
      </c>
    </row>
    <row r="289" spans="1:7" ht="11.25">
      <c r="A289" s="4"/>
      <c r="B289" s="7"/>
      <c r="C289" s="5" t="s">
        <v>251</v>
      </c>
      <c r="D289" s="8" t="s">
        <v>252</v>
      </c>
      <c r="E289" s="10" t="s">
        <v>626</v>
      </c>
      <c r="F289" s="16">
        <v>3967.75</v>
      </c>
      <c r="G289" s="16">
        <f t="shared" si="4"/>
        <v>49.504054897067995</v>
      </c>
    </row>
    <row r="290" spans="1:7" ht="15">
      <c r="A290" s="3"/>
      <c r="B290" s="74" t="s">
        <v>627</v>
      </c>
      <c r="C290" s="75"/>
      <c r="D290" s="76" t="s">
        <v>628</v>
      </c>
      <c r="E290" s="77" t="s">
        <v>629</v>
      </c>
      <c r="F290" s="78">
        <f>F291</f>
        <v>0</v>
      </c>
      <c r="G290" s="78">
        <f t="shared" si="4"/>
        <v>0</v>
      </c>
    </row>
    <row r="291" spans="1:7" ht="11.25">
      <c r="A291" s="4"/>
      <c r="B291" s="7"/>
      <c r="C291" s="5" t="s">
        <v>275</v>
      </c>
      <c r="D291" s="8" t="s">
        <v>276</v>
      </c>
      <c r="E291" s="10" t="s">
        <v>629</v>
      </c>
      <c r="F291" s="16">
        <v>0</v>
      </c>
      <c r="G291" s="16">
        <f t="shared" si="4"/>
        <v>0</v>
      </c>
    </row>
    <row r="292" spans="1:7" ht="15">
      <c r="A292" s="3"/>
      <c r="B292" s="74" t="s">
        <v>630</v>
      </c>
      <c r="C292" s="75"/>
      <c r="D292" s="76" t="s">
        <v>631</v>
      </c>
      <c r="E292" s="77" t="s">
        <v>632</v>
      </c>
      <c r="F292" s="78">
        <f>SUM(F293:F299)</f>
        <v>20619.690000000002</v>
      </c>
      <c r="G292" s="78">
        <f t="shared" si="4"/>
        <v>50.78866474543709</v>
      </c>
    </row>
    <row r="293" spans="1:7" ht="11.25">
      <c r="A293" s="4"/>
      <c r="B293" s="7"/>
      <c r="C293" s="5" t="s">
        <v>263</v>
      </c>
      <c r="D293" s="8" t="s">
        <v>264</v>
      </c>
      <c r="E293" s="10" t="s">
        <v>633</v>
      </c>
      <c r="F293" s="16">
        <v>13467.75</v>
      </c>
      <c r="G293" s="16">
        <f t="shared" si="4"/>
        <v>46.50466160220994</v>
      </c>
    </row>
    <row r="294" spans="1:7" ht="11.25">
      <c r="A294" s="4"/>
      <c r="B294" s="7"/>
      <c r="C294" s="5" t="s">
        <v>361</v>
      </c>
      <c r="D294" s="8" t="s">
        <v>362</v>
      </c>
      <c r="E294" s="10" t="s">
        <v>634</v>
      </c>
      <c r="F294" s="16">
        <v>2314.46</v>
      </c>
      <c r="G294" s="16">
        <f t="shared" si="4"/>
        <v>99.9766738660907</v>
      </c>
    </row>
    <row r="295" spans="1:7" ht="11.25">
      <c r="A295" s="4"/>
      <c r="B295" s="7"/>
      <c r="C295" s="5" t="s">
        <v>266</v>
      </c>
      <c r="D295" s="8" t="s">
        <v>267</v>
      </c>
      <c r="E295" s="10" t="s">
        <v>635</v>
      </c>
      <c r="F295" s="16">
        <v>2827.9</v>
      </c>
      <c r="G295" s="16">
        <f t="shared" si="4"/>
        <v>50.336418654325385</v>
      </c>
    </row>
    <row r="296" spans="1:7" ht="11.25">
      <c r="A296" s="4"/>
      <c r="B296" s="7"/>
      <c r="C296" s="5" t="s">
        <v>269</v>
      </c>
      <c r="D296" s="8" t="s">
        <v>270</v>
      </c>
      <c r="E296" s="10" t="s">
        <v>636</v>
      </c>
      <c r="F296" s="16">
        <v>382.06</v>
      </c>
      <c r="G296" s="16">
        <f t="shared" si="4"/>
        <v>49.94248366013072</v>
      </c>
    </row>
    <row r="297" spans="1:7" ht="11.25">
      <c r="A297" s="4"/>
      <c r="B297" s="7"/>
      <c r="C297" s="5" t="s">
        <v>345</v>
      </c>
      <c r="D297" s="8" t="s">
        <v>346</v>
      </c>
      <c r="E297" s="10" t="s">
        <v>637</v>
      </c>
      <c r="F297" s="16">
        <v>807.07</v>
      </c>
      <c r="G297" s="16">
        <f t="shared" si="4"/>
        <v>54.31157469717362</v>
      </c>
    </row>
    <row r="298" spans="1:7" ht="11.25">
      <c r="A298" s="4"/>
      <c r="B298" s="7"/>
      <c r="C298" s="5" t="s">
        <v>379</v>
      </c>
      <c r="D298" s="8" t="s">
        <v>380</v>
      </c>
      <c r="E298" s="10" t="s">
        <v>638</v>
      </c>
      <c r="F298" s="16">
        <v>820.45</v>
      </c>
      <c r="G298" s="16">
        <f t="shared" si="4"/>
        <v>74.99542961608775</v>
      </c>
    </row>
    <row r="299" spans="1:7" ht="22.5">
      <c r="A299" s="4"/>
      <c r="B299" s="7"/>
      <c r="C299" s="5" t="s">
        <v>383</v>
      </c>
      <c r="D299" s="8" t="s">
        <v>384</v>
      </c>
      <c r="E299" s="10" t="s">
        <v>639</v>
      </c>
      <c r="F299" s="16">
        <v>0</v>
      </c>
      <c r="G299" s="16">
        <f t="shared" si="4"/>
        <v>0</v>
      </c>
    </row>
    <row r="300" spans="1:7" ht="33.75">
      <c r="A300" s="3"/>
      <c r="B300" s="74" t="s">
        <v>203</v>
      </c>
      <c r="C300" s="75"/>
      <c r="D300" s="76" t="s">
        <v>204</v>
      </c>
      <c r="E300" s="77" t="s">
        <v>640</v>
      </c>
      <c r="F300" s="78">
        <f>SUM(F301:F311)</f>
        <v>625807.2799999999</v>
      </c>
      <c r="G300" s="78">
        <f t="shared" si="4"/>
        <v>63.937024092064966</v>
      </c>
    </row>
    <row r="301" spans="1:7" ht="11.25">
      <c r="A301" s="4"/>
      <c r="B301" s="7"/>
      <c r="C301" s="5" t="s">
        <v>641</v>
      </c>
      <c r="D301" s="8" t="s">
        <v>642</v>
      </c>
      <c r="E301" s="10" t="s">
        <v>643</v>
      </c>
      <c r="F301" s="16">
        <v>574205.76</v>
      </c>
      <c r="G301" s="16">
        <f t="shared" si="4"/>
        <v>63.374761602034326</v>
      </c>
    </row>
    <row r="302" spans="1:7" ht="11.25">
      <c r="A302" s="4"/>
      <c r="B302" s="7"/>
      <c r="C302" s="5" t="s">
        <v>263</v>
      </c>
      <c r="D302" s="8" t="s">
        <v>264</v>
      </c>
      <c r="E302" s="10" t="s">
        <v>644</v>
      </c>
      <c r="F302" s="16">
        <v>13102.65</v>
      </c>
      <c r="G302" s="16">
        <f t="shared" si="4"/>
        <v>63.74434444174167</v>
      </c>
    </row>
    <row r="303" spans="1:7" ht="11.25">
      <c r="A303" s="4"/>
      <c r="B303" s="7"/>
      <c r="C303" s="5" t="s">
        <v>266</v>
      </c>
      <c r="D303" s="8" t="s">
        <v>267</v>
      </c>
      <c r="E303" s="10" t="s">
        <v>645</v>
      </c>
      <c r="F303" s="16">
        <v>33482.46</v>
      </c>
      <c r="G303" s="16">
        <f t="shared" si="4"/>
        <v>91.41219831822649</v>
      </c>
    </row>
    <row r="304" spans="1:7" ht="11.25">
      <c r="A304" s="4"/>
      <c r="B304" s="7"/>
      <c r="C304" s="5" t="s">
        <v>269</v>
      </c>
      <c r="D304" s="8" t="s">
        <v>270</v>
      </c>
      <c r="E304" s="10" t="s">
        <v>646</v>
      </c>
      <c r="F304" s="16">
        <v>247.52</v>
      </c>
      <c r="G304" s="16">
        <f t="shared" si="4"/>
        <v>49.208747514910534</v>
      </c>
    </row>
    <row r="305" spans="1:7" ht="11.25">
      <c r="A305" s="4"/>
      <c r="B305" s="7"/>
      <c r="C305" s="5" t="s">
        <v>272</v>
      </c>
      <c r="D305" s="8" t="s">
        <v>273</v>
      </c>
      <c r="E305" s="10" t="s">
        <v>647</v>
      </c>
      <c r="F305" s="16">
        <v>453.42</v>
      </c>
      <c r="G305" s="16">
        <f t="shared" si="4"/>
        <v>39.12165660051769</v>
      </c>
    </row>
    <row r="306" spans="1:7" ht="11.25">
      <c r="A306" s="4"/>
      <c r="B306" s="7"/>
      <c r="C306" s="5" t="s">
        <v>367</v>
      </c>
      <c r="D306" s="8" t="s">
        <v>368</v>
      </c>
      <c r="E306" s="10" t="s">
        <v>648</v>
      </c>
      <c r="F306" s="16">
        <v>538.08</v>
      </c>
      <c r="G306" s="16">
        <f t="shared" si="4"/>
        <v>16.84658735128366</v>
      </c>
    </row>
    <row r="307" spans="1:7" ht="11.25">
      <c r="A307" s="4"/>
      <c r="B307" s="7"/>
      <c r="C307" s="5" t="s">
        <v>275</v>
      </c>
      <c r="D307" s="8" t="s">
        <v>276</v>
      </c>
      <c r="E307" s="10" t="s">
        <v>649</v>
      </c>
      <c r="F307" s="16">
        <v>2455.94</v>
      </c>
      <c r="G307" s="16">
        <f t="shared" si="4"/>
        <v>29.391335567257062</v>
      </c>
    </row>
    <row r="308" spans="1:7" ht="11.25">
      <c r="A308" s="4"/>
      <c r="B308" s="7"/>
      <c r="C308" s="5" t="s">
        <v>373</v>
      </c>
      <c r="D308" s="8" t="s">
        <v>374</v>
      </c>
      <c r="E308" s="10" t="s">
        <v>400</v>
      </c>
      <c r="F308" s="16">
        <v>162</v>
      </c>
      <c r="G308" s="16">
        <f t="shared" si="4"/>
        <v>32.4</v>
      </c>
    </row>
    <row r="309" spans="1:7" ht="11.25">
      <c r="A309" s="4"/>
      <c r="B309" s="7"/>
      <c r="C309" s="5" t="s">
        <v>345</v>
      </c>
      <c r="D309" s="8" t="s">
        <v>346</v>
      </c>
      <c r="E309" s="10" t="s">
        <v>650</v>
      </c>
      <c r="F309" s="16">
        <v>0</v>
      </c>
      <c r="G309" s="16">
        <f t="shared" si="4"/>
        <v>0</v>
      </c>
    </row>
    <row r="310" spans="1:7" ht="11.25">
      <c r="A310" s="4"/>
      <c r="B310" s="7"/>
      <c r="C310" s="5" t="s">
        <v>379</v>
      </c>
      <c r="D310" s="8" t="s">
        <v>380</v>
      </c>
      <c r="E310" s="10" t="s">
        <v>638</v>
      </c>
      <c r="F310" s="16">
        <v>820.45</v>
      </c>
      <c r="G310" s="16">
        <f t="shared" si="4"/>
        <v>74.99542961608775</v>
      </c>
    </row>
    <row r="311" spans="1:7" ht="22.5">
      <c r="A311" s="4"/>
      <c r="B311" s="7"/>
      <c r="C311" s="5" t="s">
        <v>383</v>
      </c>
      <c r="D311" s="8" t="s">
        <v>384</v>
      </c>
      <c r="E311" s="10" t="s">
        <v>343</v>
      </c>
      <c r="F311" s="16">
        <v>339</v>
      </c>
      <c r="G311" s="16">
        <f t="shared" si="4"/>
        <v>48.42857142857143</v>
      </c>
    </row>
    <row r="312" spans="1:7" ht="56.25">
      <c r="A312" s="3"/>
      <c r="B312" s="74" t="s">
        <v>210</v>
      </c>
      <c r="C312" s="75"/>
      <c r="D312" s="76" t="s">
        <v>211</v>
      </c>
      <c r="E312" s="77" t="s">
        <v>651</v>
      </c>
      <c r="F312" s="78">
        <f>F313</f>
        <v>4144.15</v>
      </c>
      <c r="G312" s="78">
        <f t="shared" si="4"/>
        <v>74.29455001792756</v>
      </c>
    </row>
    <row r="313" spans="1:7" ht="11.25">
      <c r="A313" s="4"/>
      <c r="B313" s="7"/>
      <c r="C313" s="5" t="s">
        <v>652</v>
      </c>
      <c r="D313" s="8" t="s">
        <v>653</v>
      </c>
      <c r="E313" s="10" t="s">
        <v>651</v>
      </c>
      <c r="F313" s="16">
        <v>4144.15</v>
      </c>
      <c r="G313" s="16">
        <f t="shared" si="4"/>
        <v>74.29455001792756</v>
      </c>
    </row>
    <row r="314" spans="1:7" ht="22.5">
      <c r="A314" s="3"/>
      <c r="B314" s="74" t="s">
        <v>215</v>
      </c>
      <c r="C314" s="75"/>
      <c r="D314" s="76" t="s">
        <v>216</v>
      </c>
      <c r="E314" s="77" t="s">
        <v>654</v>
      </c>
      <c r="F314" s="78">
        <f>F315</f>
        <v>132242.35</v>
      </c>
      <c r="G314" s="78">
        <f t="shared" si="4"/>
        <v>55.171782954791986</v>
      </c>
    </row>
    <row r="315" spans="1:7" ht="11.25">
      <c r="A315" s="4"/>
      <c r="B315" s="7"/>
      <c r="C315" s="5" t="s">
        <v>641</v>
      </c>
      <c r="D315" s="8" t="s">
        <v>642</v>
      </c>
      <c r="E315" s="10" t="s">
        <v>654</v>
      </c>
      <c r="F315" s="16">
        <v>132242.35</v>
      </c>
      <c r="G315" s="16">
        <f t="shared" si="4"/>
        <v>55.171782954791986</v>
      </c>
    </row>
    <row r="316" spans="1:7" ht="15">
      <c r="A316" s="3"/>
      <c r="B316" s="74" t="s">
        <v>218</v>
      </c>
      <c r="C316" s="75"/>
      <c r="D316" s="76" t="s">
        <v>219</v>
      </c>
      <c r="E316" s="77" t="s">
        <v>655</v>
      </c>
      <c r="F316" s="78">
        <f>SUM(F317:F319)</f>
        <v>7055.95</v>
      </c>
      <c r="G316" s="78">
        <f t="shared" si="4"/>
        <v>46.98015846594314</v>
      </c>
    </row>
    <row r="317" spans="1:7" ht="11.25">
      <c r="A317" s="4"/>
      <c r="B317" s="7"/>
      <c r="C317" s="5" t="s">
        <v>641</v>
      </c>
      <c r="D317" s="8" t="s">
        <v>642</v>
      </c>
      <c r="E317" s="10" t="s">
        <v>656</v>
      </c>
      <c r="F317" s="16">
        <v>5748.24</v>
      </c>
      <c r="G317" s="16">
        <f t="shared" si="4"/>
        <v>44.031890381409944</v>
      </c>
    </row>
    <row r="318" spans="1:7" ht="11.25">
      <c r="A318" s="4"/>
      <c r="B318" s="7"/>
      <c r="C318" s="5" t="s">
        <v>272</v>
      </c>
      <c r="D318" s="8" t="s">
        <v>273</v>
      </c>
      <c r="E318" s="10" t="s">
        <v>657</v>
      </c>
      <c r="F318" s="16">
        <v>4.51</v>
      </c>
      <c r="G318" s="16">
        <f t="shared" si="4"/>
        <v>48.599137931034484</v>
      </c>
    </row>
    <row r="319" spans="1:7" ht="11.25">
      <c r="A319" s="4"/>
      <c r="B319" s="7"/>
      <c r="C319" s="5" t="s">
        <v>275</v>
      </c>
      <c r="D319" s="8" t="s">
        <v>276</v>
      </c>
      <c r="E319" s="10" t="s">
        <v>658</v>
      </c>
      <c r="F319" s="16">
        <v>1303.2</v>
      </c>
      <c r="G319" s="16">
        <f t="shared" si="4"/>
        <v>66.65984654731457</v>
      </c>
    </row>
    <row r="320" spans="1:7" ht="15">
      <c r="A320" s="3"/>
      <c r="B320" s="74" t="s">
        <v>221</v>
      </c>
      <c r="C320" s="75"/>
      <c r="D320" s="76" t="s">
        <v>222</v>
      </c>
      <c r="E320" s="77" t="s">
        <v>659</v>
      </c>
      <c r="F320" s="78">
        <f>F321</f>
        <v>27374.92</v>
      </c>
      <c r="G320" s="78">
        <f t="shared" si="4"/>
        <v>63.58423338675586</v>
      </c>
    </row>
    <row r="321" spans="1:7" ht="11.25">
      <c r="A321" s="4"/>
      <c r="B321" s="7"/>
      <c r="C321" s="5" t="s">
        <v>641</v>
      </c>
      <c r="D321" s="8" t="s">
        <v>642</v>
      </c>
      <c r="E321" s="10" t="s">
        <v>659</v>
      </c>
      <c r="F321" s="16">
        <v>27374.92</v>
      </c>
      <c r="G321" s="16">
        <f t="shared" si="4"/>
        <v>63.58423338675586</v>
      </c>
    </row>
    <row r="322" spans="1:7" ht="15">
      <c r="A322" s="3"/>
      <c r="B322" s="74" t="s">
        <v>224</v>
      </c>
      <c r="C322" s="75"/>
      <c r="D322" s="76" t="s">
        <v>225</v>
      </c>
      <c r="E322" s="77" t="s">
        <v>660</v>
      </c>
      <c r="F322" s="78">
        <f>SUM(F323:F337)</f>
        <v>232366.64</v>
      </c>
      <c r="G322" s="78">
        <f t="shared" si="4"/>
        <v>54.50291552711698</v>
      </c>
    </row>
    <row r="323" spans="1:7" ht="11.25">
      <c r="A323" s="4"/>
      <c r="B323" s="7"/>
      <c r="C323" s="5" t="s">
        <v>357</v>
      </c>
      <c r="D323" s="8" t="s">
        <v>358</v>
      </c>
      <c r="E323" s="10" t="s">
        <v>661</v>
      </c>
      <c r="F323" s="16">
        <v>400.94</v>
      </c>
      <c r="G323" s="16">
        <f aca="true" t="shared" si="5" ref="G323:G386">F323*100/E323</f>
        <v>86.22365591397849</v>
      </c>
    </row>
    <row r="324" spans="1:7" ht="11.25">
      <c r="A324" s="4"/>
      <c r="B324" s="7"/>
      <c r="C324" s="5" t="s">
        <v>263</v>
      </c>
      <c r="D324" s="8" t="s">
        <v>264</v>
      </c>
      <c r="E324" s="10" t="s">
        <v>662</v>
      </c>
      <c r="F324" s="16">
        <v>140141.34</v>
      </c>
      <c r="G324" s="16">
        <f t="shared" si="5"/>
        <v>49.256048868956405</v>
      </c>
    </row>
    <row r="325" spans="1:7" ht="11.25">
      <c r="A325" s="4"/>
      <c r="B325" s="7"/>
      <c r="C325" s="5" t="s">
        <v>361</v>
      </c>
      <c r="D325" s="8" t="s">
        <v>362</v>
      </c>
      <c r="E325" s="10" t="s">
        <v>663</v>
      </c>
      <c r="F325" s="16">
        <v>23743.09</v>
      </c>
      <c r="G325" s="16">
        <f t="shared" si="5"/>
        <v>99.96669613910993</v>
      </c>
    </row>
    <row r="326" spans="1:7" ht="11.25">
      <c r="A326" s="4"/>
      <c r="B326" s="7"/>
      <c r="C326" s="5" t="s">
        <v>266</v>
      </c>
      <c r="D326" s="8" t="s">
        <v>267</v>
      </c>
      <c r="E326" s="10" t="s">
        <v>664</v>
      </c>
      <c r="F326" s="16">
        <v>28176.49</v>
      </c>
      <c r="G326" s="16">
        <f t="shared" si="5"/>
        <v>51.51377589264494</v>
      </c>
    </row>
    <row r="327" spans="1:7" ht="11.25">
      <c r="A327" s="4"/>
      <c r="B327" s="7"/>
      <c r="C327" s="5" t="s">
        <v>269</v>
      </c>
      <c r="D327" s="8" t="s">
        <v>270</v>
      </c>
      <c r="E327" s="10" t="s">
        <v>665</v>
      </c>
      <c r="F327" s="16">
        <v>3024.89</v>
      </c>
      <c r="G327" s="16">
        <f t="shared" si="5"/>
        <v>41.567816407860384</v>
      </c>
    </row>
    <row r="328" spans="1:7" ht="11.25">
      <c r="A328" s="4"/>
      <c r="B328" s="7"/>
      <c r="C328" s="5" t="s">
        <v>272</v>
      </c>
      <c r="D328" s="8" t="s">
        <v>273</v>
      </c>
      <c r="E328" s="10" t="s">
        <v>666</v>
      </c>
      <c r="F328" s="16">
        <v>14810</v>
      </c>
      <c r="G328" s="16">
        <f t="shared" si="5"/>
        <v>91.66872988363457</v>
      </c>
    </row>
    <row r="329" spans="1:7" ht="11.25">
      <c r="A329" s="4"/>
      <c r="B329" s="7"/>
      <c r="C329" s="5" t="s">
        <v>367</v>
      </c>
      <c r="D329" s="8" t="s">
        <v>368</v>
      </c>
      <c r="E329" s="10" t="s">
        <v>667</v>
      </c>
      <c r="F329" s="16">
        <v>4879.64</v>
      </c>
      <c r="G329" s="16">
        <f t="shared" si="5"/>
        <v>48.626208271051325</v>
      </c>
    </row>
    <row r="330" spans="1:7" ht="11.25">
      <c r="A330" s="4"/>
      <c r="B330" s="7"/>
      <c r="C330" s="5" t="s">
        <v>370</v>
      </c>
      <c r="D330" s="8" t="s">
        <v>371</v>
      </c>
      <c r="E330" s="10" t="s">
        <v>661</v>
      </c>
      <c r="F330" s="16">
        <v>244</v>
      </c>
      <c r="G330" s="16">
        <f t="shared" si="5"/>
        <v>52.473118279569896</v>
      </c>
    </row>
    <row r="331" spans="1:7" ht="11.25">
      <c r="A331" s="4"/>
      <c r="B331" s="7"/>
      <c r="C331" s="5" t="s">
        <v>275</v>
      </c>
      <c r="D331" s="8" t="s">
        <v>276</v>
      </c>
      <c r="E331" s="10" t="s">
        <v>668</v>
      </c>
      <c r="F331" s="16">
        <v>7804.33</v>
      </c>
      <c r="G331" s="16">
        <f t="shared" si="5"/>
        <v>74.77560601705471</v>
      </c>
    </row>
    <row r="332" spans="1:7" ht="11.25">
      <c r="A332" s="4"/>
      <c r="B332" s="7"/>
      <c r="C332" s="5" t="s">
        <v>373</v>
      </c>
      <c r="D332" s="8" t="s">
        <v>374</v>
      </c>
      <c r="E332" s="10" t="s">
        <v>669</v>
      </c>
      <c r="F332" s="16">
        <v>1655.04</v>
      </c>
      <c r="G332" s="16">
        <f t="shared" si="5"/>
        <v>34.76974789915966</v>
      </c>
    </row>
    <row r="333" spans="1:7" ht="11.25">
      <c r="A333" s="4"/>
      <c r="B333" s="7"/>
      <c r="C333" s="5" t="s">
        <v>345</v>
      </c>
      <c r="D333" s="8" t="s">
        <v>346</v>
      </c>
      <c r="E333" s="10" t="s">
        <v>670</v>
      </c>
      <c r="F333" s="16">
        <v>2234.53</v>
      </c>
      <c r="G333" s="16">
        <f t="shared" si="5"/>
        <v>44.01280283632067</v>
      </c>
    </row>
    <row r="334" spans="1:7" ht="11.25">
      <c r="A334" s="4"/>
      <c r="B334" s="7"/>
      <c r="C334" s="5" t="s">
        <v>251</v>
      </c>
      <c r="D334" s="8" t="s">
        <v>252</v>
      </c>
      <c r="E334" s="10" t="s">
        <v>671</v>
      </c>
      <c r="F334" s="16">
        <v>420</v>
      </c>
      <c r="G334" s="16">
        <f t="shared" si="5"/>
        <v>64.61538461538461</v>
      </c>
    </row>
    <row r="335" spans="1:7" ht="11.25">
      <c r="A335" s="4"/>
      <c r="B335" s="7"/>
      <c r="C335" s="5" t="s">
        <v>379</v>
      </c>
      <c r="D335" s="8" t="s">
        <v>380</v>
      </c>
      <c r="E335" s="10" t="s">
        <v>672</v>
      </c>
      <c r="F335" s="16">
        <v>4307.35</v>
      </c>
      <c r="G335" s="16">
        <f t="shared" si="5"/>
        <v>74.98868384401115</v>
      </c>
    </row>
    <row r="336" spans="1:7" ht="11.25">
      <c r="A336" s="4"/>
      <c r="B336" s="7"/>
      <c r="C336" s="5" t="s">
        <v>320</v>
      </c>
      <c r="D336" s="8" t="s">
        <v>321</v>
      </c>
      <c r="E336" s="10" t="s">
        <v>673</v>
      </c>
      <c r="F336" s="16">
        <v>0</v>
      </c>
      <c r="G336" s="16">
        <f t="shared" si="5"/>
        <v>0</v>
      </c>
    </row>
    <row r="337" spans="1:7" ht="22.5">
      <c r="A337" s="4"/>
      <c r="B337" s="7"/>
      <c r="C337" s="5" t="s">
        <v>383</v>
      </c>
      <c r="D337" s="8" t="s">
        <v>384</v>
      </c>
      <c r="E337" s="10" t="s">
        <v>674</v>
      </c>
      <c r="F337" s="16">
        <v>525</v>
      </c>
      <c r="G337" s="16">
        <f t="shared" si="5"/>
        <v>23.896222121074192</v>
      </c>
    </row>
    <row r="338" spans="1:7" ht="15">
      <c r="A338" s="3"/>
      <c r="B338" s="74" t="s">
        <v>675</v>
      </c>
      <c r="C338" s="75"/>
      <c r="D338" s="76" t="s">
        <v>676</v>
      </c>
      <c r="E338" s="77" t="s">
        <v>677</v>
      </c>
      <c r="F338" s="78">
        <f>SUM(F339:F341)</f>
        <v>0</v>
      </c>
      <c r="G338" s="78">
        <f t="shared" si="5"/>
        <v>0</v>
      </c>
    </row>
    <row r="339" spans="1:7" ht="11.25">
      <c r="A339" s="4"/>
      <c r="B339" s="7"/>
      <c r="C339" s="5" t="s">
        <v>266</v>
      </c>
      <c r="D339" s="8" t="s">
        <v>267</v>
      </c>
      <c r="E339" s="10" t="s">
        <v>678</v>
      </c>
      <c r="F339" s="16">
        <v>0</v>
      </c>
      <c r="G339" s="16">
        <f t="shared" si="5"/>
        <v>0</v>
      </c>
    </row>
    <row r="340" spans="1:7" ht="11.25">
      <c r="A340" s="4"/>
      <c r="B340" s="7"/>
      <c r="C340" s="5" t="s">
        <v>269</v>
      </c>
      <c r="D340" s="8" t="s">
        <v>270</v>
      </c>
      <c r="E340" s="10" t="s">
        <v>679</v>
      </c>
      <c r="F340" s="16">
        <v>0</v>
      </c>
      <c r="G340" s="16">
        <f t="shared" si="5"/>
        <v>0</v>
      </c>
    </row>
    <row r="341" spans="1:7" ht="11.25">
      <c r="A341" s="4"/>
      <c r="B341" s="7"/>
      <c r="C341" s="5" t="s">
        <v>330</v>
      </c>
      <c r="D341" s="8" t="s">
        <v>331</v>
      </c>
      <c r="E341" s="10" t="s">
        <v>680</v>
      </c>
      <c r="F341" s="16">
        <v>0</v>
      </c>
      <c r="G341" s="16">
        <f t="shared" si="5"/>
        <v>0</v>
      </c>
    </row>
    <row r="342" spans="1:7" ht="15">
      <c r="A342" s="3"/>
      <c r="B342" s="74" t="s">
        <v>230</v>
      </c>
      <c r="C342" s="75"/>
      <c r="D342" s="76" t="s">
        <v>6</v>
      </c>
      <c r="E342" s="77" t="s">
        <v>681</v>
      </c>
      <c r="F342" s="78">
        <f>SUM(F343:F348)</f>
        <v>49803.34999999999</v>
      </c>
      <c r="G342" s="78">
        <f t="shared" si="5"/>
        <v>56.95912485561031</v>
      </c>
    </row>
    <row r="343" spans="1:7" ht="11.25">
      <c r="A343" s="4"/>
      <c r="B343" s="7"/>
      <c r="C343" s="5" t="s">
        <v>641</v>
      </c>
      <c r="D343" s="8" t="s">
        <v>642</v>
      </c>
      <c r="E343" s="10" t="s">
        <v>682</v>
      </c>
      <c r="F343" s="16">
        <v>46063.84</v>
      </c>
      <c r="G343" s="16">
        <f t="shared" si="5"/>
        <v>70.73033811381015</v>
      </c>
    </row>
    <row r="344" spans="1:7" ht="11.25">
      <c r="A344" s="4"/>
      <c r="B344" s="7"/>
      <c r="C344" s="5" t="s">
        <v>263</v>
      </c>
      <c r="D344" s="8" t="s">
        <v>264</v>
      </c>
      <c r="E344" s="10" t="s">
        <v>683</v>
      </c>
      <c r="F344" s="16">
        <v>411.07</v>
      </c>
      <c r="G344" s="16">
        <f t="shared" si="5"/>
        <v>66.84065040650407</v>
      </c>
    </row>
    <row r="345" spans="1:7" ht="11.25">
      <c r="A345" s="4"/>
      <c r="B345" s="7"/>
      <c r="C345" s="5" t="s">
        <v>266</v>
      </c>
      <c r="D345" s="8" t="s">
        <v>267</v>
      </c>
      <c r="E345" s="10" t="s">
        <v>684</v>
      </c>
      <c r="F345" s="16">
        <v>74.74</v>
      </c>
      <c r="G345" s="16">
        <f t="shared" si="5"/>
        <v>66.14159292035397</v>
      </c>
    </row>
    <row r="346" spans="1:7" ht="11.25">
      <c r="A346" s="4"/>
      <c r="B346" s="7"/>
      <c r="C346" s="5" t="s">
        <v>269</v>
      </c>
      <c r="D346" s="8" t="s">
        <v>270</v>
      </c>
      <c r="E346" s="10" t="s">
        <v>685</v>
      </c>
      <c r="F346" s="16">
        <v>9.99</v>
      </c>
      <c r="G346" s="16">
        <f t="shared" si="5"/>
        <v>62.4375</v>
      </c>
    </row>
    <row r="347" spans="1:7" ht="11.25">
      <c r="A347" s="4"/>
      <c r="B347" s="7"/>
      <c r="C347" s="5" t="s">
        <v>272</v>
      </c>
      <c r="D347" s="8" t="s">
        <v>273</v>
      </c>
      <c r="E347" s="10" t="s">
        <v>686</v>
      </c>
      <c r="F347" s="16">
        <v>798.56</v>
      </c>
      <c r="G347" s="16">
        <f t="shared" si="5"/>
        <v>28.66331658291457</v>
      </c>
    </row>
    <row r="348" spans="1:7" ht="11.25">
      <c r="A348" s="4"/>
      <c r="B348" s="7"/>
      <c r="C348" s="5" t="s">
        <v>275</v>
      </c>
      <c r="D348" s="8" t="s">
        <v>276</v>
      </c>
      <c r="E348" s="10" t="s">
        <v>687</v>
      </c>
      <c r="F348" s="16">
        <v>2445.15</v>
      </c>
      <c r="G348" s="16">
        <f t="shared" si="5"/>
        <v>13.019274798998989</v>
      </c>
    </row>
    <row r="349" spans="1:7" ht="11.25">
      <c r="A349" s="69" t="s">
        <v>688</v>
      </c>
      <c r="B349" s="70"/>
      <c r="C349" s="69"/>
      <c r="D349" s="71" t="s">
        <v>689</v>
      </c>
      <c r="E349" s="72" t="s">
        <v>690</v>
      </c>
      <c r="F349" s="73">
        <f>F350+F352</f>
        <v>11997.9</v>
      </c>
      <c r="G349" s="73">
        <f t="shared" si="5"/>
        <v>88.71561668145519</v>
      </c>
    </row>
    <row r="350" spans="1:7" ht="22.5">
      <c r="A350" s="3"/>
      <c r="B350" s="74" t="s">
        <v>691</v>
      </c>
      <c r="C350" s="75"/>
      <c r="D350" s="76" t="s">
        <v>692</v>
      </c>
      <c r="E350" s="77" t="s">
        <v>693</v>
      </c>
      <c r="F350" s="78">
        <f>F351</f>
        <v>498</v>
      </c>
      <c r="G350" s="78">
        <f t="shared" si="5"/>
        <v>24.604743083003953</v>
      </c>
    </row>
    <row r="351" spans="1:7" ht="11.25">
      <c r="A351" s="4"/>
      <c r="B351" s="7"/>
      <c r="C351" s="5" t="s">
        <v>275</v>
      </c>
      <c r="D351" s="8" t="s">
        <v>276</v>
      </c>
      <c r="E351" s="10" t="s">
        <v>693</v>
      </c>
      <c r="F351" s="16">
        <v>498</v>
      </c>
      <c r="G351" s="16">
        <f t="shared" si="5"/>
        <v>24.604743083003953</v>
      </c>
    </row>
    <row r="352" spans="1:7" ht="15">
      <c r="A352" s="3"/>
      <c r="B352" s="74" t="s">
        <v>694</v>
      </c>
      <c r="C352" s="75"/>
      <c r="D352" s="76" t="s">
        <v>6</v>
      </c>
      <c r="E352" s="77" t="s">
        <v>695</v>
      </c>
      <c r="F352" s="78">
        <f>F353</f>
        <v>11499.9</v>
      </c>
      <c r="G352" s="78">
        <f t="shared" si="5"/>
        <v>99.99913043478261</v>
      </c>
    </row>
    <row r="353" spans="1:7" ht="33.75">
      <c r="A353" s="4"/>
      <c r="B353" s="7"/>
      <c r="C353" s="5" t="s">
        <v>696</v>
      </c>
      <c r="D353" s="8" t="s">
        <v>697</v>
      </c>
      <c r="E353" s="10" t="s">
        <v>695</v>
      </c>
      <c r="F353" s="16">
        <v>11499.9</v>
      </c>
      <c r="G353" s="16">
        <f t="shared" si="5"/>
        <v>99.99913043478261</v>
      </c>
    </row>
    <row r="354" spans="1:7" ht="11.25">
      <c r="A354" s="69" t="s">
        <v>234</v>
      </c>
      <c r="B354" s="70"/>
      <c r="C354" s="69"/>
      <c r="D354" s="71" t="s">
        <v>235</v>
      </c>
      <c r="E354" s="72" t="s">
        <v>698</v>
      </c>
      <c r="F354" s="73">
        <f>F355+F365</f>
        <v>97636.82999999999</v>
      </c>
      <c r="G354" s="73">
        <f t="shared" si="5"/>
        <v>40.440213722119815</v>
      </c>
    </row>
    <row r="355" spans="1:7" ht="15">
      <c r="A355" s="3"/>
      <c r="B355" s="74" t="s">
        <v>699</v>
      </c>
      <c r="C355" s="75"/>
      <c r="D355" s="76" t="s">
        <v>700</v>
      </c>
      <c r="E355" s="77" t="s">
        <v>701</v>
      </c>
      <c r="F355" s="78">
        <f>SUM(F356:F364)</f>
        <v>69652.82999999999</v>
      </c>
      <c r="G355" s="78">
        <f t="shared" si="5"/>
        <v>36.04081009619116</v>
      </c>
    </row>
    <row r="356" spans="1:7" ht="11.25">
      <c r="A356" s="4"/>
      <c r="B356" s="7"/>
      <c r="C356" s="5" t="s">
        <v>357</v>
      </c>
      <c r="D356" s="8" t="s">
        <v>358</v>
      </c>
      <c r="E356" s="10" t="s">
        <v>702</v>
      </c>
      <c r="F356" s="16">
        <v>2159.4</v>
      </c>
      <c r="G356" s="16">
        <f t="shared" si="5"/>
        <v>47.859042553191486</v>
      </c>
    </row>
    <row r="357" spans="1:7" ht="11.25">
      <c r="A357" s="4"/>
      <c r="B357" s="7"/>
      <c r="C357" s="5" t="s">
        <v>263</v>
      </c>
      <c r="D357" s="8" t="s">
        <v>264</v>
      </c>
      <c r="E357" s="10" t="s">
        <v>703</v>
      </c>
      <c r="F357" s="16">
        <v>49271.32</v>
      </c>
      <c r="G357" s="16">
        <f t="shared" si="5"/>
        <v>36.05869352029391</v>
      </c>
    </row>
    <row r="358" spans="1:7" ht="11.25">
      <c r="A358" s="4"/>
      <c r="B358" s="7"/>
      <c r="C358" s="5" t="s">
        <v>361</v>
      </c>
      <c r="D358" s="8" t="s">
        <v>362</v>
      </c>
      <c r="E358" s="10" t="s">
        <v>704</v>
      </c>
      <c r="F358" s="16">
        <v>4546.31</v>
      </c>
      <c r="G358" s="16">
        <f t="shared" si="5"/>
        <v>44.92401185770751</v>
      </c>
    </row>
    <row r="359" spans="1:7" ht="11.25">
      <c r="A359" s="4"/>
      <c r="B359" s="7"/>
      <c r="C359" s="5" t="s">
        <v>266</v>
      </c>
      <c r="D359" s="8" t="s">
        <v>267</v>
      </c>
      <c r="E359" s="10" t="s">
        <v>705</v>
      </c>
      <c r="F359" s="16">
        <v>10479.7</v>
      </c>
      <c r="G359" s="16">
        <f t="shared" si="5"/>
        <v>40.5404255319149</v>
      </c>
    </row>
    <row r="360" spans="1:7" ht="11.25">
      <c r="A360" s="4"/>
      <c r="B360" s="7"/>
      <c r="C360" s="5" t="s">
        <v>269</v>
      </c>
      <c r="D360" s="8" t="s">
        <v>270</v>
      </c>
      <c r="E360" s="10" t="s">
        <v>706</v>
      </c>
      <c r="F360" s="16">
        <v>454.92</v>
      </c>
      <c r="G360" s="16">
        <f t="shared" si="5"/>
        <v>12.361956521739131</v>
      </c>
    </row>
    <row r="361" spans="1:7" ht="22.5">
      <c r="A361" s="4"/>
      <c r="B361" s="7"/>
      <c r="C361" s="5" t="s">
        <v>466</v>
      </c>
      <c r="D361" s="8" t="s">
        <v>467</v>
      </c>
      <c r="E361" s="10" t="s">
        <v>707</v>
      </c>
      <c r="F361" s="16">
        <v>0</v>
      </c>
      <c r="G361" s="16">
        <f t="shared" si="5"/>
        <v>0</v>
      </c>
    </row>
    <row r="362" spans="1:7" ht="11.25">
      <c r="A362" s="4"/>
      <c r="B362" s="7"/>
      <c r="C362" s="5" t="s">
        <v>272</v>
      </c>
      <c r="D362" s="8" t="s">
        <v>273</v>
      </c>
      <c r="E362" s="10" t="s">
        <v>708</v>
      </c>
      <c r="F362" s="16">
        <v>581.18</v>
      </c>
      <c r="G362" s="16">
        <f t="shared" si="5"/>
        <v>6.8648712497047</v>
      </c>
    </row>
    <row r="363" spans="1:7" ht="11.25">
      <c r="A363" s="4"/>
      <c r="B363" s="7"/>
      <c r="C363" s="5" t="s">
        <v>275</v>
      </c>
      <c r="D363" s="8" t="s">
        <v>276</v>
      </c>
      <c r="E363" s="10" t="s">
        <v>709</v>
      </c>
      <c r="F363" s="16">
        <v>0</v>
      </c>
      <c r="G363" s="16">
        <f t="shared" si="5"/>
        <v>0</v>
      </c>
    </row>
    <row r="364" spans="1:7" ht="11.25">
      <c r="A364" s="4"/>
      <c r="B364" s="7"/>
      <c r="C364" s="5" t="s">
        <v>379</v>
      </c>
      <c r="D364" s="8" t="s">
        <v>380</v>
      </c>
      <c r="E364" s="10" t="s">
        <v>710</v>
      </c>
      <c r="F364" s="16">
        <v>2160</v>
      </c>
      <c r="G364" s="16">
        <f t="shared" si="5"/>
        <v>75</v>
      </c>
    </row>
    <row r="365" spans="1:7" ht="15">
      <c r="A365" s="3"/>
      <c r="B365" s="74" t="s">
        <v>237</v>
      </c>
      <c r="C365" s="75"/>
      <c r="D365" s="76" t="s">
        <v>238</v>
      </c>
      <c r="E365" s="77" t="s">
        <v>711</v>
      </c>
      <c r="F365" s="78">
        <f>F366</f>
        <v>27984</v>
      </c>
      <c r="G365" s="78">
        <f t="shared" si="5"/>
        <v>58.08942583136132</v>
      </c>
    </row>
    <row r="366" spans="1:7" ht="11.25">
      <c r="A366" s="4"/>
      <c r="B366" s="7"/>
      <c r="C366" s="5" t="s">
        <v>712</v>
      </c>
      <c r="D366" s="8" t="s">
        <v>713</v>
      </c>
      <c r="E366" s="10" t="s">
        <v>711</v>
      </c>
      <c r="F366" s="16">
        <v>27984</v>
      </c>
      <c r="G366" s="16">
        <f t="shared" si="5"/>
        <v>58.08942583136132</v>
      </c>
    </row>
    <row r="367" spans="1:7" ht="11.25">
      <c r="A367" s="69" t="s">
        <v>239</v>
      </c>
      <c r="B367" s="70"/>
      <c r="C367" s="69"/>
      <c r="D367" s="71" t="s">
        <v>240</v>
      </c>
      <c r="E367" s="72" t="s">
        <v>714</v>
      </c>
      <c r="F367" s="73">
        <f>F368+F370+F374+F378+F383+F389+F392</f>
        <v>1523507.72</v>
      </c>
      <c r="G367" s="73">
        <f t="shared" si="5"/>
        <v>26.810056245400432</v>
      </c>
    </row>
    <row r="368" spans="1:7" ht="15">
      <c r="A368" s="3"/>
      <c r="B368" s="74" t="s">
        <v>715</v>
      </c>
      <c r="C368" s="75"/>
      <c r="D368" s="76" t="s">
        <v>716</v>
      </c>
      <c r="E368" s="77" t="s">
        <v>332</v>
      </c>
      <c r="F368" s="78">
        <f>F369</f>
        <v>30000</v>
      </c>
      <c r="G368" s="78">
        <f t="shared" si="5"/>
        <v>100</v>
      </c>
    </row>
    <row r="369" spans="1:7" ht="33.75">
      <c r="A369" s="4"/>
      <c r="B369" s="7"/>
      <c r="C369" s="5" t="s">
        <v>24</v>
      </c>
      <c r="D369" s="8" t="s">
        <v>285</v>
      </c>
      <c r="E369" s="10" t="s">
        <v>332</v>
      </c>
      <c r="F369" s="16">
        <v>30000</v>
      </c>
      <c r="G369" s="16">
        <f t="shared" si="5"/>
        <v>100</v>
      </c>
    </row>
    <row r="370" spans="1:7" ht="15">
      <c r="A370" s="3"/>
      <c r="B370" s="74" t="s">
        <v>717</v>
      </c>
      <c r="C370" s="75"/>
      <c r="D370" s="76" t="s">
        <v>718</v>
      </c>
      <c r="E370" s="77" t="s">
        <v>719</v>
      </c>
      <c r="F370" s="78">
        <f>SUM(F371:F373)</f>
        <v>26427.09</v>
      </c>
      <c r="G370" s="78">
        <f t="shared" si="5"/>
        <v>17.672018563346754</v>
      </c>
    </row>
    <row r="371" spans="1:7" ht="11.25">
      <c r="A371" s="4"/>
      <c r="B371" s="7"/>
      <c r="C371" s="5" t="s">
        <v>272</v>
      </c>
      <c r="D371" s="8" t="s">
        <v>273</v>
      </c>
      <c r="E371" s="10" t="s">
        <v>720</v>
      </c>
      <c r="F371" s="16">
        <v>7309.97</v>
      </c>
      <c r="G371" s="16">
        <f t="shared" si="5"/>
        <v>29.662270735270248</v>
      </c>
    </row>
    <row r="372" spans="1:7" ht="11.25">
      <c r="A372" s="4"/>
      <c r="B372" s="7"/>
      <c r="C372" s="5" t="s">
        <v>275</v>
      </c>
      <c r="D372" s="8" t="s">
        <v>276</v>
      </c>
      <c r="E372" s="10" t="s">
        <v>721</v>
      </c>
      <c r="F372" s="16">
        <v>13057.12</v>
      </c>
      <c r="G372" s="16">
        <f t="shared" si="5"/>
        <v>11.881126135143496</v>
      </c>
    </row>
    <row r="373" spans="1:7" ht="22.5">
      <c r="A373" s="4"/>
      <c r="B373" s="7"/>
      <c r="C373" s="5" t="s">
        <v>722</v>
      </c>
      <c r="D373" s="8" t="s">
        <v>723</v>
      </c>
      <c r="E373" s="10" t="s">
        <v>171</v>
      </c>
      <c r="F373" s="16">
        <v>6060</v>
      </c>
      <c r="G373" s="16">
        <f t="shared" si="5"/>
        <v>40.4</v>
      </c>
    </row>
    <row r="374" spans="1:7" ht="15">
      <c r="A374" s="3"/>
      <c r="B374" s="74" t="s">
        <v>724</v>
      </c>
      <c r="C374" s="75"/>
      <c r="D374" s="76" t="s">
        <v>725</v>
      </c>
      <c r="E374" s="77" t="s">
        <v>726</v>
      </c>
      <c r="F374" s="78">
        <f>SUM(F375:F377)</f>
        <v>20647.93</v>
      </c>
      <c r="G374" s="78">
        <f t="shared" si="5"/>
        <v>17.00817957166392</v>
      </c>
    </row>
    <row r="375" spans="1:7" ht="11.25">
      <c r="A375" s="4"/>
      <c r="B375" s="7"/>
      <c r="C375" s="5" t="s">
        <v>272</v>
      </c>
      <c r="D375" s="8" t="s">
        <v>273</v>
      </c>
      <c r="E375" s="10" t="s">
        <v>727</v>
      </c>
      <c r="F375" s="16">
        <v>2590.81</v>
      </c>
      <c r="G375" s="16">
        <f t="shared" si="5"/>
        <v>17.62455782312925</v>
      </c>
    </row>
    <row r="376" spans="1:7" ht="11.25">
      <c r="A376" s="4"/>
      <c r="B376" s="7"/>
      <c r="C376" s="5" t="s">
        <v>367</v>
      </c>
      <c r="D376" s="8" t="s">
        <v>368</v>
      </c>
      <c r="E376" s="10" t="s">
        <v>728</v>
      </c>
      <c r="F376" s="16">
        <v>1248.62</v>
      </c>
      <c r="G376" s="16">
        <f t="shared" si="5"/>
        <v>22.702181818181817</v>
      </c>
    </row>
    <row r="377" spans="1:7" ht="11.25">
      <c r="A377" s="4"/>
      <c r="B377" s="7"/>
      <c r="C377" s="5" t="s">
        <v>275</v>
      </c>
      <c r="D377" s="8" t="s">
        <v>276</v>
      </c>
      <c r="E377" s="10" t="s">
        <v>729</v>
      </c>
      <c r="F377" s="16">
        <v>16808.5</v>
      </c>
      <c r="G377" s="16">
        <f t="shared" si="5"/>
        <v>16.609189723320156</v>
      </c>
    </row>
    <row r="378" spans="1:7" ht="15">
      <c r="A378" s="3"/>
      <c r="B378" s="74" t="s">
        <v>730</v>
      </c>
      <c r="C378" s="75"/>
      <c r="D378" s="76" t="s">
        <v>731</v>
      </c>
      <c r="E378" s="77" t="s">
        <v>732</v>
      </c>
      <c r="F378" s="78">
        <f>SUM(F379:F382)</f>
        <v>80699.36</v>
      </c>
      <c r="G378" s="78">
        <f t="shared" si="5"/>
        <v>81.39118507312153</v>
      </c>
    </row>
    <row r="379" spans="1:7" ht="11.25">
      <c r="A379" s="4"/>
      <c r="B379" s="7"/>
      <c r="C379" s="5" t="s">
        <v>272</v>
      </c>
      <c r="D379" s="8" t="s">
        <v>273</v>
      </c>
      <c r="E379" s="10" t="s">
        <v>733</v>
      </c>
      <c r="F379" s="16">
        <v>3598.6</v>
      </c>
      <c r="G379" s="16">
        <f t="shared" si="5"/>
        <v>33.32037037037037</v>
      </c>
    </row>
    <row r="380" spans="1:7" ht="11.25">
      <c r="A380" s="4"/>
      <c r="B380" s="7"/>
      <c r="C380" s="5" t="s">
        <v>275</v>
      </c>
      <c r="D380" s="8" t="s">
        <v>276</v>
      </c>
      <c r="E380" s="10" t="s">
        <v>734</v>
      </c>
      <c r="F380" s="16">
        <v>3332.71</v>
      </c>
      <c r="G380" s="16">
        <f t="shared" si="5"/>
        <v>23.478055653399085</v>
      </c>
    </row>
    <row r="381" spans="1:7" ht="11.25">
      <c r="A381" s="4"/>
      <c r="B381" s="7"/>
      <c r="C381" s="5" t="s">
        <v>251</v>
      </c>
      <c r="D381" s="8" t="s">
        <v>252</v>
      </c>
      <c r="E381" s="10" t="s">
        <v>735</v>
      </c>
      <c r="F381" s="16">
        <v>7155</v>
      </c>
      <c r="G381" s="16">
        <f t="shared" si="5"/>
        <v>100</v>
      </c>
    </row>
    <row r="382" spans="1:7" ht="45">
      <c r="A382" s="4"/>
      <c r="B382" s="7"/>
      <c r="C382" s="5" t="s">
        <v>736</v>
      </c>
      <c r="D382" s="8" t="s">
        <v>737</v>
      </c>
      <c r="E382" s="10" t="s">
        <v>738</v>
      </c>
      <c r="F382" s="16">
        <v>66613.05</v>
      </c>
      <c r="G382" s="16">
        <f t="shared" si="5"/>
        <v>99.42246268656716</v>
      </c>
    </row>
    <row r="383" spans="1:7" ht="15">
      <c r="A383" s="3"/>
      <c r="B383" s="74" t="s">
        <v>739</v>
      </c>
      <c r="C383" s="75"/>
      <c r="D383" s="76" t="s">
        <v>740</v>
      </c>
      <c r="E383" s="77" t="s">
        <v>741</v>
      </c>
      <c r="F383" s="78">
        <f>SUM(F384:F388)</f>
        <v>163490.40000000002</v>
      </c>
      <c r="G383" s="78">
        <f t="shared" si="5"/>
        <v>38.02933664568534</v>
      </c>
    </row>
    <row r="384" spans="1:7" ht="11.25">
      <c r="A384" s="4"/>
      <c r="B384" s="7"/>
      <c r="C384" s="5" t="s">
        <v>272</v>
      </c>
      <c r="D384" s="8" t="s">
        <v>273</v>
      </c>
      <c r="E384" s="10" t="s">
        <v>742</v>
      </c>
      <c r="F384" s="16">
        <v>0</v>
      </c>
      <c r="G384" s="16">
        <f t="shared" si="5"/>
        <v>0</v>
      </c>
    </row>
    <row r="385" spans="1:7" ht="11.25">
      <c r="A385" s="4"/>
      <c r="B385" s="7"/>
      <c r="C385" s="5" t="s">
        <v>367</v>
      </c>
      <c r="D385" s="8" t="s">
        <v>368</v>
      </c>
      <c r="E385" s="10" t="s">
        <v>743</v>
      </c>
      <c r="F385" s="16">
        <v>116305.15</v>
      </c>
      <c r="G385" s="16">
        <f t="shared" si="5"/>
        <v>47.66604508196721</v>
      </c>
    </row>
    <row r="386" spans="1:7" ht="11.25">
      <c r="A386" s="4"/>
      <c r="B386" s="7"/>
      <c r="C386" s="5" t="s">
        <v>291</v>
      </c>
      <c r="D386" s="8" t="s">
        <v>292</v>
      </c>
      <c r="E386" s="10" t="s">
        <v>729</v>
      </c>
      <c r="F386" s="16">
        <v>45069.05</v>
      </c>
      <c r="G386" s="16">
        <f t="shared" si="5"/>
        <v>44.53463438735178</v>
      </c>
    </row>
    <row r="387" spans="1:7" ht="11.25">
      <c r="A387" s="4"/>
      <c r="B387" s="7"/>
      <c r="C387" s="5" t="s">
        <v>275</v>
      </c>
      <c r="D387" s="8" t="s">
        <v>276</v>
      </c>
      <c r="E387" s="10" t="s">
        <v>398</v>
      </c>
      <c r="F387" s="16">
        <v>0</v>
      </c>
      <c r="G387" s="16">
        <f aca="true" t="shared" si="6" ref="G387:G430">F387*100/E387</f>
        <v>0</v>
      </c>
    </row>
    <row r="388" spans="1:7" ht="11.25">
      <c r="A388" s="4"/>
      <c r="B388" s="7"/>
      <c r="C388" s="5" t="s">
        <v>256</v>
      </c>
      <c r="D388" s="8" t="s">
        <v>257</v>
      </c>
      <c r="E388" s="10" t="s">
        <v>744</v>
      </c>
      <c r="F388" s="16">
        <v>2116.2</v>
      </c>
      <c r="G388" s="16">
        <f t="shared" si="6"/>
        <v>4.140805384886314</v>
      </c>
    </row>
    <row r="389" spans="1:7" ht="15">
      <c r="A389" s="3"/>
      <c r="B389" s="74" t="s">
        <v>745</v>
      </c>
      <c r="C389" s="75"/>
      <c r="D389" s="76" t="s">
        <v>746</v>
      </c>
      <c r="E389" s="77" t="s">
        <v>747</v>
      </c>
      <c r="F389" s="78">
        <f>SUM(F390:F391)</f>
        <v>1150000</v>
      </c>
      <c r="G389" s="78">
        <f t="shared" si="6"/>
        <v>24.520778694641677</v>
      </c>
    </row>
    <row r="390" spans="1:7" ht="22.5">
      <c r="A390" s="4"/>
      <c r="B390" s="7"/>
      <c r="C390" s="5" t="s">
        <v>748</v>
      </c>
      <c r="D390" s="8" t="s">
        <v>749</v>
      </c>
      <c r="E390" s="10" t="s">
        <v>750</v>
      </c>
      <c r="F390" s="16">
        <v>1050000</v>
      </c>
      <c r="G390" s="16">
        <f t="shared" si="6"/>
        <v>50.2416383559022</v>
      </c>
    </row>
    <row r="391" spans="1:7" ht="33.75">
      <c r="A391" s="4"/>
      <c r="B391" s="7"/>
      <c r="C391" s="5" t="s">
        <v>751</v>
      </c>
      <c r="D391" s="8" t="s">
        <v>752</v>
      </c>
      <c r="E391" s="10" t="s">
        <v>753</v>
      </c>
      <c r="F391" s="16">
        <v>100000</v>
      </c>
      <c r="G391" s="16">
        <f t="shared" si="6"/>
        <v>3.8461538461538463</v>
      </c>
    </row>
    <row r="392" spans="1:7" ht="15">
      <c r="A392" s="3"/>
      <c r="B392" s="74" t="s">
        <v>244</v>
      </c>
      <c r="C392" s="75"/>
      <c r="D392" s="76" t="s">
        <v>6</v>
      </c>
      <c r="E392" s="77" t="s">
        <v>754</v>
      </c>
      <c r="F392" s="78">
        <f>SUM(F393:F400)</f>
        <v>52242.94</v>
      </c>
      <c r="G392" s="78">
        <f t="shared" si="6"/>
        <v>32.1099815611555</v>
      </c>
    </row>
    <row r="393" spans="1:7" ht="11.25">
      <c r="A393" s="4"/>
      <c r="B393" s="7"/>
      <c r="C393" s="5" t="s">
        <v>266</v>
      </c>
      <c r="D393" s="8" t="s">
        <v>267</v>
      </c>
      <c r="E393" s="10" t="s">
        <v>227</v>
      </c>
      <c r="F393" s="16">
        <v>0</v>
      </c>
      <c r="G393" s="16">
        <f t="shared" si="6"/>
        <v>0</v>
      </c>
    </row>
    <row r="394" spans="1:7" ht="11.25">
      <c r="A394" s="4"/>
      <c r="B394" s="7"/>
      <c r="C394" s="5" t="s">
        <v>269</v>
      </c>
      <c r="D394" s="8" t="s">
        <v>270</v>
      </c>
      <c r="E394" s="10" t="s">
        <v>310</v>
      </c>
      <c r="F394" s="16">
        <v>0</v>
      </c>
      <c r="G394" s="16">
        <f t="shared" si="6"/>
        <v>0</v>
      </c>
    </row>
    <row r="395" spans="1:7" ht="11.25">
      <c r="A395" s="4"/>
      <c r="B395" s="7"/>
      <c r="C395" s="5" t="s">
        <v>330</v>
      </c>
      <c r="D395" s="8" t="s">
        <v>331</v>
      </c>
      <c r="E395" s="10" t="s">
        <v>322</v>
      </c>
      <c r="F395" s="16">
        <v>0</v>
      </c>
      <c r="G395" s="16">
        <f t="shared" si="6"/>
        <v>0</v>
      </c>
    </row>
    <row r="396" spans="1:7" ht="11.25">
      <c r="A396" s="4"/>
      <c r="B396" s="7"/>
      <c r="C396" s="5" t="s">
        <v>272</v>
      </c>
      <c r="D396" s="8" t="s">
        <v>273</v>
      </c>
      <c r="E396" s="10" t="s">
        <v>755</v>
      </c>
      <c r="F396" s="16">
        <v>2501.35</v>
      </c>
      <c r="G396" s="16">
        <f t="shared" si="6"/>
        <v>21.470815450643777</v>
      </c>
    </row>
    <row r="397" spans="1:7" ht="11.25">
      <c r="A397" s="4"/>
      <c r="B397" s="7"/>
      <c r="C397" s="5" t="s">
        <v>367</v>
      </c>
      <c r="D397" s="8" t="s">
        <v>368</v>
      </c>
      <c r="E397" s="10" t="s">
        <v>756</v>
      </c>
      <c r="F397" s="16">
        <v>26422.27</v>
      </c>
      <c r="G397" s="16">
        <f t="shared" si="6"/>
        <v>36.69759722222222</v>
      </c>
    </row>
    <row r="398" spans="1:7" ht="11.25">
      <c r="A398" s="4"/>
      <c r="B398" s="7"/>
      <c r="C398" s="5" t="s">
        <v>291</v>
      </c>
      <c r="D398" s="8" t="s">
        <v>292</v>
      </c>
      <c r="E398" s="10" t="s">
        <v>757</v>
      </c>
      <c r="F398" s="16">
        <v>738</v>
      </c>
      <c r="G398" s="16">
        <f t="shared" si="6"/>
        <v>5.466666666666667</v>
      </c>
    </row>
    <row r="399" spans="1:7" ht="11.25">
      <c r="A399" s="4"/>
      <c r="B399" s="7"/>
      <c r="C399" s="5" t="s">
        <v>275</v>
      </c>
      <c r="D399" s="8" t="s">
        <v>276</v>
      </c>
      <c r="E399" s="10" t="s">
        <v>758</v>
      </c>
      <c r="F399" s="16">
        <v>9024.34</v>
      </c>
      <c r="G399" s="16">
        <f t="shared" si="6"/>
        <v>22.010585365853657</v>
      </c>
    </row>
    <row r="400" spans="1:7" ht="11.25">
      <c r="A400" s="4"/>
      <c r="B400" s="7"/>
      <c r="C400" s="5" t="s">
        <v>251</v>
      </c>
      <c r="D400" s="8" t="s">
        <v>252</v>
      </c>
      <c r="E400" s="10" t="s">
        <v>759</v>
      </c>
      <c r="F400" s="16">
        <v>13556.98</v>
      </c>
      <c r="G400" s="16">
        <f t="shared" si="6"/>
        <v>73.28097297297298</v>
      </c>
    </row>
    <row r="401" spans="1:7" ht="11.25">
      <c r="A401" s="69" t="s">
        <v>760</v>
      </c>
      <c r="B401" s="70"/>
      <c r="C401" s="69"/>
      <c r="D401" s="71" t="s">
        <v>761</v>
      </c>
      <c r="E401" s="72" t="s">
        <v>762</v>
      </c>
      <c r="F401" s="73">
        <f>F402+F409+F413+F415</f>
        <v>866598.4600000001</v>
      </c>
      <c r="G401" s="73">
        <f t="shared" si="6"/>
        <v>61.293175127912434</v>
      </c>
    </row>
    <row r="402" spans="1:7" ht="15">
      <c r="A402" s="3"/>
      <c r="B402" s="74" t="s">
        <v>763</v>
      </c>
      <c r="C402" s="75"/>
      <c r="D402" s="76" t="s">
        <v>764</v>
      </c>
      <c r="E402" s="77" t="s">
        <v>765</v>
      </c>
      <c r="F402" s="78">
        <f>SUM(F403:F408)</f>
        <v>16241.150000000001</v>
      </c>
      <c r="G402" s="78">
        <f t="shared" si="6"/>
        <v>45.154442838078296</v>
      </c>
    </row>
    <row r="403" spans="1:7" ht="11.25">
      <c r="A403" s="4"/>
      <c r="B403" s="7"/>
      <c r="C403" s="5" t="s">
        <v>266</v>
      </c>
      <c r="D403" s="8" t="s">
        <v>267</v>
      </c>
      <c r="E403" s="10" t="s">
        <v>766</v>
      </c>
      <c r="F403" s="16">
        <v>0</v>
      </c>
      <c r="G403" s="16">
        <f t="shared" si="6"/>
        <v>0</v>
      </c>
    </row>
    <row r="404" spans="1:7" ht="11.25">
      <c r="A404" s="4"/>
      <c r="B404" s="7"/>
      <c r="C404" s="5" t="s">
        <v>269</v>
      </c>
      <c r="D404" s="8" t="s">
        <v>270</v>
      </c>
      <c r="E404" s="10" t="s">
        <v>767</v>
      </c>
      <c r="F404" s="16">
        <v>0</v>
      </c>
      <c r="G404" s="16">
        <f t="shared" si="6"/>
        <v>0</v>
      </c>
    </row>
    <row r="405" spans="1:7" ht="11.25">
      <c r="A405" s="4"/>
      <c r="B405" s="7"/>
      <c r="C405" s="5" t="s">
        <v>330</v>
      </c>
      <c r="D405" s="8" t="s">
        <v>331</v>
      </c>
      <c r="E405" s="10" t="s">
        <v>768</v>
      </c>
      <c r="F405" s="16">
        <v>6430</v>
      </c>
      <c r="G405" s="16">
        <f t="shared" si="6"/>
        <v>44.590846047156724</v>
      </c>
    </row>
    <row r="406" spans="1:7" ht="11.25">
      <c r="A406" s="4"/>
      <c r="B406" s="7"/>
      <c r="C406" s="5" t="s">
        <v>272</v>
      </c>
      <c r="D406" s="8" t="s">
        <v>273</v>
      </c>
      <c r="E406" s="10" t="s">
        <v>769</v>
      </c>
      <c r="F406" s="16">
        <v>500.37</v>
      </c>
      <c r="G406" s="16">
        <f t="shared" si="6"/>
        <v>19.95095693779904</v>
      </c>
    </row>
    <row r="407" spans="1:7" ht="11.25">
      <c r="A407" s="4"/>
      <c r="B407" s="7"/>
      <c r="C407" s="5" t="s">
        <v>367</v>
      </c>
      <c r="D407" s="8" t="s">
        <v>368</v>
      </c>
      <c r="E407" s="10" t="s">
        <v>128</v>
      </c>
      <c r="F407" s="16">
        <v>8891.99</v>
      </c>
      <c r="G407" s="16">
        <f t="shared" si="6"/>
        <v>63.51421428571429</v>
      </c>
    </row>
    <row r="408" spans="1:7" ht="11.25">
      <c r="A408" s="4"/>
      <c r="B408" s="7"/>
      <c r="C408" s="5" t="s">
        <v>275</v>
      </c>
      <c r="D408" s="8" t="s">
        <v>276</v>
      </c>
      <c r="E408" s="10" t="s">
        <v>770</v>
      </c>
      <c r="F408" s="16">
        <v>418.79</v>
      </c>
      <c r="G408" s="16">
        <f t="shared" si="6"/>
        <v>18.20826086956522</v>
      </c>
    </row>
    <row r="409" spans="1:7" ht="15">
      <c r="A409" s="3"/>
      <c r="B409" s="74" t="s">
        <v>771</v>
      </c>
      <c r="C409" s="75"/>
      <c r="D409" s="76" t="s">
        <v>772</v>
      </c>
      <c r="E409" s="77" t="s">
        <v>773</v>
      </c>
      <c r="F409" s="78">
        <f>SUM(F410:F412)</f>
        <v>752549.27</v>
      </c>
      <c r="G409" s="78">
        <f t="shared" si="6"/>
        <v>63.193924207524496</v>
      </c>
    </row>
    <row r="410" spans="1:7" ht="22.5">
      <c r="A410" s="4"/>
      <c r="B410" s="7"/>
      <c r="C410" s="5" t="s">
        <v>774</v>
      </c>
      <c r="D410" s="8" t="s">
        <v>775</v>
      </c>
      <c r="E410" s="10" t="s">
        <v>776</v>
      </c>
      <c r="F410" s="16">
        <v>514850</v>
      </c>
      <c r="G410" s="16">
        <f t="shared" si="6"/>
        <v>58.3300949754659</v>
      </c>
    </row>
    <row r="411" spans="1:7" ht="11.25">
      <c r="A411" s="4"/>
      <c r="B411" s="7"/>
      <c r="C411" s="5" t="s">
        <v>777</v>
      </c>
      <c r="D411" s="8" t="s">
        <v>387</v>
      </c>
      <c r="E411" s="10" t="s">
        <v>778</v>
      </c>
      <c r="F411" s="16">
        <v>96625.71</v>
      </c>
      <c r="G411" s="16">
        <f t="shared" si="6"/>
        <v>89.29627199467691</v>
      </c>
    </row>
    <row r="412" spans="1:7" ht="11.25">
      <c r="A412" s="4"/>
      <c r="B412" s="7"/>
      <c r="C412" s="5" t="s">
        <v>434</v>
      </c>
      <c r="D412" s="8" t="s">
        <v>387</v>
      </c>
      <c r="E412" s="10" t="s">
        <v>124</v>
      </c>
      <c r="F412" s="16">
        <v>141073.56</v>
      </c>
      <c r="G412" s="16">
        <f t="shared" si="6"/>
        <v>70.53678</v>
      </c>
    </row>
    <row r="413" spans="1:7" ht="15">
      <c r="A413" s="3"/>
      <c r="B413" s="74" t="s">
        <v>779</v>
      </c>
      <c r="C413" s="75"/>
      <c r="D413" s="76" t="s">
        <v>780</v>
      </c>
      <c r="E413" s="77" t="s">
        <v>781</v>
      </c>
      <c r="F413" s="78">
        <f>SUM(F414)</f>
        <v>95760</v>
      </c>
      <c r="G413" s="78">
        <f t="shared" si="6"/>
        <v>58.34292920984811</v>
      </c>
    </row>
    <row r="414" spans="1:7" ht="22.5">
      <c r="A414" s="4"/>
      <c r="B414" s="7"/>
      <c r="C414" s="5" t="s">
        <v>774</v>
      </c>
      <c r="D414" s="8" t="s">
        <v>775</v>
      </c>
      <c r="E414" s="10" t="s">
        <v>781</v>
      </c>
      <c r="F414" s="16">
        <v>95760</v>
      </c>
      <c r="G414" s="16">
        <f t="shared" si="6"/>
        <v>58.34292920984811</v>
      </c>
    </row>
    <row r="415" spans="1:7" ht="15">
      <c r="A415" s="3"/>
      <c r="B415" s="74" t="s">
        <v>782</v>
      </c>
      <c r="C415" s="75"/>
      <c r="D415" s="76" t="s">
        <v>6</v>
      </c>
      <c r="E415" s="77" t="s">
        <v>783</v>
      </c>
      <c r="F415" s="78">
        <f>SUM(F416:F420)</f>
        <v>2048.04</v>
      </c>
      <c r="G415" s="78">
        <f t="shared" si="6"/>
        <v>8.943406113537119</v>
      </c>
    </row>
    <row r="416" spans="1:7" ht="11.25">
      <c r="A416" s="4"/>
      <c r="B416" s="7"/>
      <c r="C416" s="5" t="s">
        <v>266</v>
      </c>
      <c r="D416" s="8" t="s">
        <v>267</v>
      </c>
      <c r="E416" s="10" t="s">
        <v>43</v>
      </c>
      <c r="F416" s="16">
        <v>0</v>
      </c>
      <c r="G416" s="16">
        <f t="shared" si="6"/>
        <v>0</v>
      </c>
    </row>
    <row r="417" spans="1:7" ht="11.25">
      <c r="A417" s="4"/>
      <c r="B417" s="7"/>
      <c r="C417" s="5" t="s">
        <v>269</v>
      </c>
      <c r="D417" s="8" t="s">
        <v>270</v>
      </c>
      <c r="E417" s="10" t="s">
        <v>194</v>
      </c>
      <c r="F417" s="16">
        <v>0</v>
      </c>
      <c r="G417" s="16">
        <f t="shared" si="6"/>
        <v>0</v>
      </c>
    </row>
    <row r="418" spans="1:7" ht="11.25">
      <c r="A418" s="4"/>
      <c r="B418" s="7"/>
      <c r="C418" s="5" t="s">
        <v>330</v>
      </c>
      <c r="D418" s="8" t="s">
        <v>331</v>
      </c>
      <c r="E418" s="10" t="s">
        <v>486</v>
      </c>
      <c r="F418" s="16">
        <v>0</v>
      </c>
      <c r="G418" s="16">
        <f t="shared" si="6"/>
        <v>0</v>
      </c>
    </row>
    <row r="419" spans="1:7" ht="11.25">
      <c r="A419" s="4"/>
      <c r="B419" s="7"/>
      <c r="C419" s="5" t="s">
        <v>272</v>
      </c>
      <c r="D419" s="8" t="s">
        <v>273</v>
      </c>
      <c r="E419" s="10" t="s">
        <v>784</v>
      </c>
      <c r="F419" s="16">
        <v>2048.04</v>
      </c>
      <c r="G419" s="16">
        <f t="shared" si="6"/>
        <v>46.54636363636364</v>
      </c>
    </row>
    <row r="420" spans="1:7" ht="11.25">
      <c r="A420" s="4"/>
      <c r="B420" s="7"/>
      <c r="C420" s="5" t="s">
        <v>275</v>
      </c>
      <c r="D420" s="8" t="s">
        <v>276</v>
      </c>
      <c r="E420" s="10" t="s">
        <v>785</v>
      </c>
      <c r="F420" s="16">
        <v>0</v>
      </c>
      <c r="G420" s="16">
        <f t="shared" si="6"/>
        <v>0</v>
      </c>
    </row>
    <row r="421" spans="1:7" ht="11.25">
      <c r="A421" s="69" t="s">
        <v>786</v>
      </c>
      <c r="B421" s="70"/>
      <c r="C421" s="69"/>
      <c r="D421" s="71" t="s">
        <v>787</v>
      </c>
      <c r="E421" s="72" t="s">
        <v>788</v>
      </c>
      <c r="F421" s="73">
        <f>F422</f>
        <v>61590.58</v>
      </c>
      <c r="G421" s="73">
        <f t="shared" si="6"/>
        <v>42.138860571561494</v>
      </c>
    </row>
    <row r="422" spans="1:7" ht="15">
      <c r="A422" s="3"/>
      <c r="B422" s="74" t="s">
        <v>789</v>
      </c>
      <c r="C422" s="75"/>
      <c r="D422" s="76" t="s">
        <v>6</v>
      </c>
      <c r="E422" s="77" t="s">
        <v>788</v>
      </c>
      <c r="F422" s="78">
        <f>SUM(F423:F428)</f>
        <v>61590.58</v>
      </c>
      <c r="G422" s="78">
        <f t="shared" si="6"/>
        <v>42.138860571561494</v>
      </c>
    </row>
    <row r="423" spans="1:7" ht="33.75">
      <c r="A423" s="4"/>
      <c r="B423" s="7"/>
      <c r="C423" s="5" t="s">
        <v>696</v>
      </c>
      <c r="D423" s="8" t="s">
        <v>697</v>
      </c>
      <c r="E423" s="10" t="s">
        <v>790</v>
      </c>
      <c r="F423" s="16">
        <v>36000</v>
      </c>
      <c r="G423" s="16">
        <f t="shared" si="6"/>
        <v>78.26086956521739</v>
      </c>
    </row>
    <row r="424" spans="1:7" ht="22.5">
      <c r="A424" s="4"/>
      <c r="B424" s="7"/>
      <c r="C424" s="5" t="s">
        <v>791</v>
      </c>
      <c r="D424" s="8" t="s">
        <v>792</v>
      </c>
      <c r="E424" s="10" t="s">
        <v>123</v>
      </c>
      <c r="F424" s="16">
        <v>4000</v>
      </c>
      <c r="G424" s="16">
        <f t="shared" si="6"/>
        <v>100</v>
      </c>
    </row>
    <row r="425" spans="1:7" ht="11.25">
      <c r="A425" s="4"/>
      <c r="B425" s="7"/>
      <c r="C425" s="5" t="s">
        <v>793</v>
      </c>
      <c r="D425" s="8" t="s">
        <v>794</v>
      </c>
      <c r="E425" s="10" t="s">
        <v>171</v>
      </c>
      <c r="F425" s="16">
        <v>5700</v>
      </c>
      <c r="G425" s="16">
        <f t="shared" si="6"/>
        <v>38</v>
      </c>
    </row>
    <row r="426" spans="1:7" ht="11.25">
      <c r="A426" s="4"/>
      <c r="B426" s="7"/>
      <c r="C426" s="5" t="s">
        <v>272</v>
      </c>
      <c r="D426" s="8" t="s">
        <v>273</v>
      </c>
      <c r="E426" s="10" t="s">
        <v>695</v>
      </c>
      <c r="F426" s="16">
        <v>6135.81</v>
      </c>
      <c r="G426" s="16">
        <f t="shared" si="6"/>
        <v>53.35486956521739</v>
      </c>
    </row>
    <row r="427" spans="1:7" ht="11.25">
      <c r="A427" s="4"/>
      <c r="B427" s="7"/>
      <c r="C427" s="5" t="s">
        <v>275</v>
      </c>
      <c r="D427" s="8" t="s">
        <v>276</v>
      </c>
      <c r="E427" s="10" t="s">
        <v>795</v>
      </c>
      <c r="F427" s="16">
        <v>7766.44</v>
      </c>
      <c r="G427" s="16">
        <f t="shared" si="6"/>
        <v>23.970493827160492</v>
      </c>
    </row>
    <row r="428" spans="1:7" ht="11.25">
      <c r="A428" s="4"/>
      <c r="B428" s="7"/>
      <c r="C428" s="5" t="s">
        <v>256</v>
      </c>
      <c r="D428" s="8" t="s">
        <v>257</v>
      </c>
      <c r="E428" s="10" t="s">
        <v>796</v>
      </c>
      <c r="F428" s="16">
        <v>1988.33</v>
      </c>
      <c r="G428" s="16">
        <f t="shared" si="6"/>
        <v>5.336222860363383</v>
      </c>
    </row>
    <row r="429" spans="1:7" ht="15">
      <c r="A429" s="125"/>
      <c r="B429" s="125"/>
      <c r="C429" s="125"/>
      <c r="E429" s="9"/>
      <c r="F429" s="16"/>
      <c r="G429" s="16"/>
    </row>
    <row r="430" spans="1:7" ht="12">
      <c r="A430" s="126" t="s">
        <v>246</v>
      </c>
      <c r="B430" s="127"/>
      <c r="C430" s="127"/>
      <c r="D430" s="127"/>
      <c r="E430" s="80" t="s">
        <v>797</v>
      </c>
      <c r="F430" s="81">
        <f>F3+F17+F36+F40+F52+F61+F106+F119+F139+F143+F146+F268+F285+F349+F354+F367+F401+F421</f>
        <v>11353422.780000001</v>
      </c>
      <c r="G430" s="81">
        <f t="shared" si="6"/>
        <v>37.6459972085304</v>
      </c>
    </row>
    <row r="432" spans="1:7" ht="15">
      <c r="A432" s="20"/>
      <c r="B432" s="130" t="s">
        <v>808</v>
      </c>
      <c r="C432" s="130"/>
      <c r="D432" s="130"/>
      <c r="E432" s="20"/>
      <c r="F432" s="20"/>
      <c r="G432" s="20"/>
    </row>
    <row r="433" spans="1:7" s="17" customFormat="1" ht="11.25">
      <c r="A433" s="82" t="s">
        <v>814</v>
      </c>
      <c r="B433" s="131" t="s">
        <v>815</v>
      </c>
      <c r="C433" s="131"/>
      <c r="D433" s="131"/>
      <c r="E433" s="83">
        <f>E435+E438+E439+E441+E440</f>
        <v>22357802.7</v>
      </c>
      <c r="F433" s="83">
        <f>F435+F438+F439+F441+F440</f>
        <v>10843746.470000003</v>
      </c>
      <c r="G433" s="84">
        <f>F433*100/E433</f>
        <v>48.50094893269634</v>
      </c>
    </row>
    <row r="434" spans="1:7" s="17" customFormat="1" ht="15">
      <c r="A434" s="82"/>
      <c r="B434" s="132" t="s">
        <v>816</v>
      </c>
      <c r="C434" s="133"/>
      <c r="D434" s="134"/>
      <c r="E434" s="85"/>
      <c r="F434" s="86"/>
      <c r="G434" s="84"/>
    </row>
    <row r="435" spans="1:7" s="17" customFormat="1" ht="15" customHeight="1">
      <c r="A435" s="82"/>
      <c r="B435" s="82" t="s">
        <v>817</v>
      </c>
      <c r="C435" s="124" t="s">
        <v>818</v>
      </c>
      <c r="D435" s="124"/>
      <c r="E435" s="83">
        <f>E436+E437</f>
        <v>14003531.98</v>
      </c>
      <c r="F435" s="83">
        <f>F436+F437</f>
        <v>6528376.92</v>
      </c>
      <c r="G435" s="84">
        <f aca="true" t="shared" si="7" ref="G435:G445">F435*100/E435</f>
        <v>46.61950234643589</v>
      </c>
    </row>
    <row r="436" spans="1:7" s="17" customFormat="1" ht="14.25" customHeight="1">
      <c r="A436" s="82"/>
      <c r="B436" s="82"/>
      <c r="C436" s="124" t="s">
        <v>819</v>
      </c>
      <c r="D436" s="124"/>
      <c r="E436" s="83">
        <v>8761194.54</v>
      </c>
      <c r="F436" s="87">
        <v>4314512.88</v>
      </c>
      <c r="G436" s="84">
        <f t="shared" si="7"/>
        <v>49.245714842898586</v>
      </c>
    </row>
    <row r="437" spans="1:7" s="17" customFormat="1" ht="16.5" customHeight="1">
      <c r="A437" s="82"/>
      <c r="B437" s="82"/>
      <c r="C437" s="124" t="s">
        <v>820</v>
      </c>
      <c r="D437" s="124"/>
      <c r="E437" s="83">
        <v>5242337.44</v>
      </c>
      <c r="F437" s="87">
        <v>2213864.04</v>
      </c>
      <c r="G437" s="84">
        <f t="shared" si="7"/>
        <v>42.23047572458441</v>
      </c>
    </row>
    <row r="438" spans="1:7" s="17" customFormat="1" ht="16.5" customHeight="1">
      <c r="A438" s="82"/>
      <c r="B438" s="82" t="s">
        <v>821</v>
      </c>
      <c r="C438" s="135" t="s">
        <v>822</v>
      </c>
      <c r="D438" s="137"/>
      <c r="E438" s="83">
        <v>6144842</v>
      </c>
      <c r="F438" s="87">
        <v>3120584.45</v>
      </c>
      <c r="G438" s="84">
        <f t="shared" si="7"/>
        <v>50.78380290331305</v>
      </c>
    </row>
    <row r="439" spans="1:7" s="17" customFormat="1" ht="17.25" customHeight="1">
      <c r="A439" s="82"/>
      <c r="B439" s="82" t="s">
        <v>823</v>
      </c>
      <c r="C439" s="124" t="s">
        <v>824</v>
      </c>
      <c r="D439" s="124"/>
      <c r="E439" s="83">
        <v>1868328.72</v>
      </c>
      <c r="F439" s="87">
        <v>1085146.55</v>
      </c>
      <c r="G439" s="84">
        <f t="shared" si="7"/>
        <v>58.08113627884498</v>
      </c>
    </row>
    <row r="440" spans="1:7" s="17" customFormat="1" ht="24.75" customHeight="1">
      <c r="A440" s="82"/>
      <c r="B440" s="82" t="s">
        <v>825</v>
      </c>
      <c r="C440" s="135" t="s">
        <v>826</v>
      </c>
      <c r="D440" s="134"/>
      <c r="E440" s="83">
        <v>26100</v>
      </c>
      <c r="F440" s="87">
        <v>19175.3</v>
      </c>
      <c r="G440" s="84">
        <f t="shared" si="7"/>
        <v>73.46858237547893</v>
      </c>
    </row>
    <row r="441" spans="1:7" s="17" customFormat="1" ht="11.25">
      <c r="A441" s="82"/>
      <c r="B441" s="82" t="s">
        <v>827</v>
      </c>
      <c r="C441" s="124" t="s">
        <v>828</v>
      </c>
      <c r="D441" s="124"/>
      <c r="E441" s="83">
        <v>315000</v>
      </c>
      <c r="F441" s="87">
        <v>90463.25</v>
      </c>
      <c r="G441" s="84">
        <f t="shared" si="7"/>
        <v>28.718492063492064</v>
      </c>
    </row>
    <row r="442" spans="1:7" s="17" customFormat="1" ht="11.25">
      <c r="A442" s="138"/>
      <c r="B442" s="139"/>
      <c r="C442" s="139"/>
      <c r="D442" s="139"/>
      <c r="E442" s="139"/>
      <c r="F442" s="87"/>
      <c r="G442" s="84"/>
    </row>
    <row r="443" spans="1:7" s="17" customFormat="1" ht="11.25">
      <c r="A443" s="82" t="s">
        <v>829</v>
      </c>
      <c r="B443" s="132" t="s">
        <v>830</v>
      </c>
      <c r="C443" s="133"/>
      <c r="D443" s="134"/>
      <c r="E443" s="83">
        <v>7800577</v>
      </c>
      <c r="F443" s="87">
        <v>509676.31</v>
      </c>
      <c r="G443" s="84">
        <f t="shared" si="7"/>
        <v>6.53382833090424</v>
      </c>
    </row>
    <row r="444" spans="1:7" s="17" customFormat="1" ht="11.25">
      <c r="A444" s="82"/>
      <c r="B444" s="135" t="s">
        <v>808</v>
      </c>
      <c r="C444" s="136"/>
      <c r="D444" s="137"/>
      <c r="E444" s="85"/>
      <c r="F444" s="87"/>
      <c r="G444" s="84"/>
    </row>
    <row r="445" spans="1:7" s="17" customFormat="1" ht="30.75" customHeight="1">
      <c r="A445" s="82"/>
      <c r="B445" s="82"/>
      <c r="C445" s="135" t="s">
        <v>831</v>
      </c>
      <c r="D445" s="134"/>
      <c r="E445" s="83">
        <v>3189138</v>
      </c>
      <c r="F445" s="87">
        <v>243719.69</v>
      </c>
      <c r="G445" s="84">
        <f t="shared" si="7"/>
        <v>7.6421807397484836</v>
      </c>
    </row>
    <row r="446" spans="1:7" ht="11.25">
      <c r="A446" s="17"/>
      <c r="B446" s="17"/>
      <c r="C446" s="17"/>
      <c r="D446" s="17"/>
      <c r="E446" s="17"/>
      <c r="F446" s="17"/>
      <c r="G446" s="17"/>
    </row>
    <row r="448" ht="11.25">
      <c r="E448" s="88"/>
    </row>
  </sheetData>
  <sheetProtection/>
  <mergeCells count="17">
    <mergeCell ref="B444:D444"/>
    <mergeCell ref="C445:D445"/>
    <mergeCell ref="C438:D438"/>
    <mergeCell ref="C439:D439"/>
    <mergeCell ref="C440:D440"/>
    <mergeCell ref="C441:D441"/>
    <mergeCell ref="A442:E442"/>
    <mergeCell ref="B443:D443"/>
    <mergeCell ref="C435:D435"/>
    <mergeCell ref="C436:D436"/>
    <mergeCell ref="C437:D437"/>
    <mergeCell ref="A429:C429"/>
    <mergeCell ref="A430:D430"/>
    <mergeCell ref="A1:D1"/>
    <mergeCell ref="B432:D432"/>
    <mergeCell ref="B433:D433"/>
    <mergeCell ref="B434:D434"/>
  </mergeCells>
  <printOptions/>
  <pageMargins left="0.7" right="0.7" top="0.75" bottom="0.75" header="0.3" footer="0.3"/>
  <pageSetup horizontalDpi="600" verticalDpi="600" orientation="portrait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3">
      <selection activeCell="F26" sqref="F26"/>
    </sheetView>
  </sheetViews>
  <sheetFormatPr defaultColWidth="9.33203125" defaultRowHeight="12.75"/>
  <cols>
    <col min="1" max="1" width="7" style="0" customWidth="1"/>
    <col min="2" max="2" width="6.5" style="0" customWidth="1"/>
    <col min="3" max="3" width="6" style="0" customWidth="1"/>
    <col min="4" max="4" width="57.5" style="0" customWidth="1"/>
    <col min="5" max="5" width="13.33203125" style="0" customWidth="1"/>
    <col min="6" max="6" width="11.83203125" style="12" customWidth="1"/>
    <col min="7" max="7" width="8.16015625" style="12" customWidth="1"/>
  </cols>
  <sheetData>
    <row r="1" spans="1:7" ht="26.25" customHeight="1">
      <c r="A1" s="115" t="s">
        <v>841</v>
      </c>
      <c r="B1" s="115"/>
      <c r="C1" s="115"/>
      <c r="D1" s="115"/>
      <c r="E1" s="115"/>
      <c r="F1" s="115"/>
      <c r="G1" s="115"/>
    </row>
    <row r="2" spans="1:6" ht="11.25" customHeight="1">
      <c r="A2" s="140"/>
      <c r="B2" s="140"/>
      <c r="C2" s="140"/>
      <c r="D2" s="140"/>
      <c r="E2" s="140"/>
      <c r="F2" s="140"/>
    </row>
    <row r="3" spans="1:6" ht="23.25" customHeight="1">
      <c r="A3" s="122" t="s">
        <v>813</v>
      </c>
      <c r="B3" s="123"/>
      <c r="C3" s="123"/>
      <c r="D3" s="123"/>
      <c r="E3" s="123"/>
      <c r="F3" s="123"/>
    </row>
    <row r="4" spans="1:7" ht="48" customHeight="1">
      <c r="A4" s="90" t="s">
        <v>0</v>
      </c>
      <c r="B4" s="90" t="s">
        <v>798</v>
      </c>
      <c r="C4" s="90" t="s">
        <v>799</v>
      </c>
      <c r="D4" s="114" t="s">
        <v>1</v>
      </c>
      <c r="E4" s="113" t="s">
        <v>800</v>
      </c>
      <c r="F4" s="97" t="s">
        <v>801</v>
      </c>
      <c r="G4" s="98" t="s">
        <v>802</v>
      </c>
    </row>
    <row r="5" spans="1:7" ht="17.25" customHeight="1">
      <c r="A5" s="103" t="s">
        <v>2</v>
      </c>
      <c r="B5" s="103"/>
      <c r="C5" s="103"/>
      <c r="D5" s="104" t="s">
        <v>3</v>
      </c>
      <c r="E5" s="105" t="s">
        <v>12</v>
      </c>
      <c r="F5" s="106">
        <f>F6</f>
        <v>295770.7</v>
      </c>
      <c r="G5" s="106">
        <f>F5*100/E5</f>
        <v>100</v>
      </c>
    </row>
    <row r="6" spans="1:7" ht="15">
      <c r="A6" s="91"/>
      <c r="B6" s="107" t="s">
        <v>5</v>
      </c>
      <c r="C6" s="108"/>
      <c r="D6" s="109" t="s">
        <v>6</v>
      </c>
      <c r="E6" s="110" t="s">
        <v>12</v>
      </c>
      <c r="F6" s="111">
        <f>F7</f>
        <v>295770.7</v>
      </c>
      <c r="G6" s="111">
        <f aca="true" t="shared" si="0" ref="G6:G69">F6*100/E6</f>
        <v>100</v>
      </c>
    </row>
    <row r="7" spans="1:7" ht="33.75">
      <c r="A7" s="92"/>
      <c r="B7" s="92"/>
      <c r="C7" s="93" t="s">
        <v>10</v>
      </c>
      <c r="D7" s="94" t="s">
        <v>11</v>
      </c>
      <c r="E7" s="95" t="s">
        <v>12</v>
      </c>
      <c r="F7" s="100">
        <v>295770.7</v>
      </c>
      <c r="G7" s="100">
        <f t="shared" si="0"/>
        <v>100</v>
      </c>
    </row>
    <row r="8" spans="1:7" ht="20.25" customHeight="1">
      <c r="A8" s="103" t="s">
        <v>44</v>
      </c>
      <c r="B8" s="103"/>
      <c r="C8" s="103"/>
      <c r="D8" s="104" t="s">
        <v>45</v>
      </c>
      <c r="E8" s="105" t="s">
        <v>49</v>
      </c>
      <c r="F8" s="106">
        <f>F9</f>
        <v>22982</v>
      </c>
      <c r="G8" s="106">
        <f t="shared" si="0"/>
        <v>50.02829901171144</v>
      </c>
    </row>
    <row r="9" spans="1:7" ht="15">
      <c r="A9" s="91"/>
      <c r="B9" s="107" t="s">
        <v>47</v>
      </c>
      <c r="C9" s="108"/>
      <c r="D9" s="109" t="s">
        <v>48</v>
      </c>
      <c r="E9" s="110" t="s">
        <v>49</v>
      </c>
      <c r="F9" s="111">
        <f>F10</f>
        <v>22982</v>
      </c>
      <c r="G9" s="111">
        <f t="shared" si="0"/>
        <v>50.02829901171144</v>
      </c>
    </row>
    <row r="10" spans="1:7" ht="33.75">
      <c r="A10" s="92"/>
      <c r="B10" s="92"/>
      <c r="C10" s="93" t="s">
        <v>10</v>
      </c>
      <c r="D10" s="94" t="s">
        <v>11</v>
      </c>
      <c r="E10" s="95" t="s">
        <v>49</v>
      </c>
      <c r="F10" s="100">
        <v>22982</v>
      </c>
      <c r="G10" s="100">
        <f t="shared" si="0"/>
        <v>50.02829901171144</v>
      </c>
    </row>
    <row r="11" spans="1:7" ht="43.5" customHeight="1">
      <c r="A11" s="103" t="s">
        <v>63</v>
      </c>
      <c r="B11" s="103"/>
      <c r="C11" s="103"/>
      <c r="D11" s="104" t="s">
        <v>64</v>
      </c>
      <c r="E11" s="105" t="s">
        <v>65</v>
      </c>
      <c r="F11" s="106">
        <f>F12+F14</f>
        <v>15076</v>
      </c>
      <c r="G11" s="106">
        <f t="shared" si="0"/>
        <v>96.46787816739186</v>
      </c>
    </row>
    <row r="12" spans="1:7" ht="22.5">
      <c r="A12" s="91"/>
      <c r="B12" s="107" t="s">
        <v>66</v>
      </c>
      <c r="C12" s="108"/>
      <c r="D12" s="109" t="s">
        <v>67</v>
      </c>
      <c r="E12" s="110" t="s">
        <v>68</v>
      </c>
      <c r="F12" s="111">
        <f>F13</f>
        <v>557</v>
      </c>
      <c r="G12" s="111">
        <f t="shared" si="0"/>
        <v>50.225428313796215</v>
      </c>
    </row>
    <row r="13" spans="1:7" ht="33.75">
      <c r="A13" s="92"/>
      <c r="B13" s="92"/>
      <c r="C13" s="93" t="s">
        <v>10</v>
      </c>
      <c r="D13" s="94" t="s">
        <v>11</v>
      </c>
      <c r="E13" s="95" t="s">
        <v>68</v>
      </c>
      <c r="F13" s="100">
        <v>557</v>
      </c>
      <c r="G13" s="100">
        <f t="shared" si="0"/>
        <v>50.225428313796215</v>
      </c>
    </row>
    <row r="14" spans="1:7" ht="15">
      <c r="A14" s="91"/>
      <c r="B14" s="107" t="s">
        <v>69</v>
      </c>
      <c r="C14" s="108"/>
      <c r="D14" s="109" t="s">
        <v>70</v>
      </c>
      <c r="E14" s="110" t="s">
        <v>71</v>
      </c>
      <c r="F14" s="111">
        <f>F15</f>
        <v>14519</v>
      </c>
      <c r="G14" s="111">
        <f t="shared" si="0"/>
        <v>100</v>
      </c>
    </row>
    <row r="15" spans="1:7" ht="33.75">
      <c r="A15" s="92"/>
      <c r="B15" s="92"/>
      <c r="C15" s="93" t="s">
        <v>10</v>
      </c>
      <c r="D15" s="94" t="s">
        <v>11</v>
      </c>
      <c r="E15" s="95" t="s">
        <v>71</v>
      </c>
      <c r="F15" s="100">
        <v>14519</v>
      </c>
      <c r="G15" s="100">
        <f t="shared" si="0"/>
        <v>100</v>
      </c>
    </row>
    <row r="16" spans="1:7" ht="24" customHeight="1">
      <c r="A16" s="103" t="s">
        <v>200</v>
      </c>
      <c r="B16" s="103"/>
      <c r="C16" s="103"/>
      <c r="D16" s="104" t="s">
        <v>201</v>
      </c>
      <c r="E16" s="105" t="s">
        <v>835</v>
      </c>
      <c r="F16" s="106">
        <f>F17+F19+F21+F23</f>
        <v>667299</v>
      </c>
      <c r="G16" s="106">
        <f t="shared" si="0"/>
        <v>68.34649975879478</v>
      </c>
    </row>
    <row r="17" spans="1:7" ht="33.75">
      <c r="A17" s="91"/>
      <c r="B17" s="107" t="s">
        <v>203</v>
      </c>
      <c r="C17" s="108"/>
      <c r="D17" s="109" t="s">
        <v>204</v>
      </c>
      <c r="E17" s="110" t="s">
        <v>206</v>
      </c>
      <c r="F17" s="111">
        <f>F18</f>
        <v>660000</v>
      </c>
      <c r="G17" s="111">
        <f t="shared" si="0"/>
        <v>68.14485945122738</v>
      </c>
    </row>
    <row r="18" spans="1:7" ht="33.75">
      <c r="A18" s="92"/>
      <c r="B18" s="92"/>
      <c r="C18" s="93" t="s">
        <v>10</v>
      </c>
      <c r="D18" s="94" t="s">
        <v>11</v>
      </c>
      <c r="E18" s="95" t="s">
        <v>206</v>
      </c>
      <c r="F18" s="100">
        <v>660000</v>
      </c>
      <c r="G18" s="100">
        <f t="shared" si="0"/>
        <v>68.14485945122738</v>
      </c>
    </row>
    <row r="19" spans="1:7" ht="45">
      <c r="A19" s="91"/>
      <c r="B19" s="107" t="s">
        <v>210</v>
      </c>
      <c r="C19" s="108"/>
      <c r="D19" s="109" t="s">
        <v>211</v>
      </c>
      <c r="E19" s="110" t="s">
        <v>213</v>
      </c>
      <c r="F19" s="111">
        <f>F20</f>
        <v>2099</v>
      </c>
      <c r="G19" s="111">
        <f t="shared" si="0"/>
        <v>86.95111847555924</v>
      </c>
    </row>
    <row r="20" spans="1:7" ht="33.75">
      <c r="A20" s="92"/>
      <c r="B20" s="92"/>
      <c r="C20" s="93" t="s">
        <v>10</v>
      </c>
      <c r="D20" s="94" t="s">
        <v>11</v>
      </c>
      <c r="E20" s="95" t="s">
        <v>213</v>
      </c>
      <c r="F20" s="100">
        <v>2099</v>
      </c>
      <c r="G20" s="100">
        <f t="shared" si="0"/>
        <v>86.95111847555924</v>
      </c>
    </row>
    <row r="21" spans="1:7" ht="15">
      <c r="A21" s="91"/>
      <c r="B21" s="107" t="s">
        <v>218</v>
      </c>
      <c r="C21" s="108"/>
      <c r="D21" s="109" t="s">
        <v>219</v>
      </c>
      <c r="E21" s="110" t="s">
        <v>220</v>
      </c>
      <c r="F21" s="111">
        <f>F22</f>
        <v>256</v>
      </c>
      <c r="G21" s="111">
        <f t="shared" si="0"/>
        <v>55.172413793103445</v>
      </c>
    </row>
    <row r="22" spans="1:7" ht="33.75">
      <c r="A22" s="92"/>
      <c r="B22" s="92"/>
      <c r="C22" s="93" t="s">
        <v>10</v>
      </c>
      <c r="D22" s="94" t="s">
        <v>11</v>
      </c>
      <c r="E22" s="95" t="s">
        <v>220</v>
      </c>
      <c r="F22" s="100">
        <v>256</v>
      </c>
      <c r="G22" s="100">
        <f t="shared" si="0"/>
        <v>55.172413793103445</v>
      </c>
    </row>
    <row r="23" spans="1:7" ht="15">
      <c r="A23" s="91"/>
      <c r="B23" s="107" t="s">
        <v>230</v>
      </c>
      <c r="C23" s="108"/>
      <c r="D23" s="109" t="s">
        <v>6</v>
      </c>
      <c r="E23" s="110" t="s">
        <v>232</v>
      </c>
      <c r="F23" s="111">
        <f>F24</f>
        <v>4944</v>
      </c>
      <c r="G23" s="111">
        <f t="shared" si="0"/>
        <v>100</v>
      </c>
    </row>
    <row r="24" spans="1:7" ht="33.75">
      <c r="A24" s="92"/>
      <c r="B24" s="92"/>
      <c r="C24" s="93" t="s">
        <v>10</v>
      </c>
      <c r="D24" s="94" t="s">
        <v>11</v>
      </c>
      <c r="E24" s="95" t="s">
        <v>232</v>
      </c>
      <c r="F24" s="100">
        <v>4944</v>
      </c>
      <c r="G24" s="100">
        <f t="shared" si="0"/>
        <v>100</v>
      </c>
    </row>
    <row r="25" spans="1:7" ht="16.5" customHeight="1">
      <c r="A25" s="141" t="s">
        <v>246</v>
      </c>
      <c r="B25" s="141"/>
      <c r="C25" s="141"/>
      <c r="D25" s="141"/>
      <c r="E25" s="110" t="s">
        <v>836</v>
      </c>
      <c r="F25" s="111">
        <f>F5+F8+F16+F11</f>
        <v>1001127.7</v>
      </c>
      <c r="G25" s="111">
        <f t="shared" si="0"/>
        <v>75.06485233342809</v>
      </c>
    </row>
    <row r="26" ht="12.75">
      <c r="G26" s="101"/>
    </row>
    <row r="27" spans="1:7" ht="19.5" customHeight="1">
      <c r="A27" s="89" t="s">
        <v>812</v>
      </c>
      <c r="G27" s="102"/>
    </row>
    <row r="28" spans="1:7" ht="36.75" customHeight="1">
      <c r="A28" s="90" t="s">
        <v>0</v>
      </c>
      <c r="B28" s="90" t="s">
        <v>832</v>
      </c>
      <c r="C28" s="90" t="s">
        <v>833</v>
      </c>
      <c r="D28" s="96" t="s">
        <v>1</v>
      </c>
      <c r="E28" s="90" t="s">
        <v>834</v>
      </c>
      <c r="F28" s="97" t="s">
        <v>801</v>
      </c>
      <c r="G28" s="98" t="s">
        <v>802</v>
      </c>
    </row>
    <row r="29" spans="1:7" ht="23.25" customHeight="1">
      <c r="A29" s="103" t="s">
        <v>2</v>
      </c>
      <c r="B29" s="103"/>
      <c r="C29" s="103"/>
      <c r="D29" s="104" t="s">
        <v>3</v>
      </c>
      <c r="E29" s="105" t="s">
        <v>12</v>
      </c>
      <c r="F29" s="106">
        <f>F30</f>
        <v>295770.7</v>
      </c>
      <c r="G29" s="106">
        <f t="shared" si="0"/>
        <v>100</v>
      </c>
    </row>
    <row r="30" spans="1:7" ht="16.5" customHeight="1">
      <c r="A30" s="91"/>
      <c r="B30" s="107" t="s">
        <v>5</v>
      </c>
      <c r="C30" s="108"/>
      <c r="D30" s="109" t="s">
        <v>6</v>
      </c>
      <c r="E30" s="110" t="s">
        <v>12</v>
      </c>
      <c r="F30" s="111">
        <f>SUM(F31:F36)</f>
        <v>295770.7</v>
      </c>
      <c r="G30" s="111">
        <f t="shared" si="0"/>
        <v>100</v>
      </c>
    </row>
    <row r="31" spans="1:7" ht="16.5" customHeight="1">
      <c r="A31" s="92"/>
      <c r="B31" s="92"/>
      <c r="C31" s="93" t="s">
        <v>263</v>
      </c>
      <c r="D31" s="94" t="s">
        <v>264</v>
      </c>
      <c r="E31" s="95" t="s">
        <v>265</v>
      </c>
      <c r="F31" s="100">
        <v>3510.1</v>
      </c>
      <c r="G31" s="100">
        <f t="shared" si="0"/>
        <v>100</v>
      </c>
    </row>
    <row r="32" spans="1:7" ht="16.5" customHeight="1">
      <c r="A32" s="92"/>
      <c r="B32" s="92"/>
      <c r="C32" s="93" t="s">
        <v>266</v>
      </c>
      <c r="D32" s="94" t="s">
        <v>267</v>
      </c>
      <c r="E32" s="95" t="s">
        <v>268</v>
      </c>
      <c r="F32" s="100">
        <v>600.23</v>
      </c>
      <c r="G32" s="100">
        <f t="shared" si="0"/>
        <v>100</v>
      </c>
    </row>
    <row r="33" spans="1:7" ht="16.5" customHeight="1">
      <c r="A33" s="92"/>
      <c r="B33" s="92"/>
      <c r="C33" s="93" t="s">
        <v>269</v>
      </c>
      <c r="D33" s="94" t="s">
        <v>270</v>
      </c>
      <c r="E33" s="95" t="s">
        <v>271</v>
      </c>
      <c r="F33" s="100">
        <v>86</v>
      </c>
      <c r="G33" s="100">
        <f t="shared" si="0"/>
        <v>100</v>
      </c>
    </row>
    <row r="34" spans="1:7" ht="16.5" customHeight="1">
      <c r="A34" s="92"/>
      <c r="B34" s="92"/>
      <c r="C34" s="93" t="s">
        <v>272</v>
      </c>
      <c r="D34" s="94" t="s">
        <v>273</v>
      </c>
      <c r="E34" s="95" t="s">
        <v>274</v>
      </c>
      <c r="F34" s="100">
        <v>72.6</v>
      </c>
      <c r="G34" s="100">
        <f t="shared" si="0"/>
        <v>100</v>
      </c>
    </row>
    <row r="35" spans="1:7" ht="16.5" customHeight="1">
      <c r="A35" s="92"/>
      <c r="B35" s="92"/>
      <c r="C35" s="93" t="s">
        <v>275</v>
      </c>
      <c r="D35" s="94" t="s">
        <v>276</v>
      </c>
      <c r="E35" s="95" t="s">
        <v>277</v>
      </c>
      <c r="F35" s="100">
        <v>1530.5</v>
      </c>
      <c r="G35" s="100">
        <f t="shared" si="0"/>
        <v>100</v>
      </c>
    </row>
    <row r="36" spans="1:7" ht="16.5" customHeight="1">
      <c r="A36" s="92"/>
      <c r="B36" s="92"/>
      <c r="C36" s="93" t="s">
        <v>251</v>
      </c>
      <c r="D36" s="94" t="s">
        <v>252</v>
      </c>
      <c r="E36" s="95" t="s">
        <v>278</v>
      </c>
      <c r="F36" s="100">
        <v>289971.27</v>
      </c>
      <c r="G36" s="100">
        <f t="shared" si="0"/>
        <v>100</v>
      </c>
    </row>
    <row r="37" spans="1:7" ht="22.5" customHeight="1">
      <c r="A37" s="103" t="s">
        <v>44</v>
      </c>
      <c r="B37" s="103"/>
      <c r="C37" s="103"/>
      <c r="D37" s="104" t="s">
        <v>45</v>
      </c>
      <c r="E37" s="105" t="s">
        <v>49</v>
      </c>
      <c r="F37" s="106">
        <f>F38</f>
        <v>22982</v>
      </c>
      <c r="G37" s="106">
        <f t="shared" si="0"/>
        <v>50.02829901171144</v>
      </c>
    </row>
    <row r="38" spans="1:7" ht="16.5" customHeight="1">
      <c r="A38" s="91"/>
      <c r="B38" s="107" t="s">
        <v>47</v>
      </c>
      <c r="C38" s="108"/>
      <c r="D38" s="109" t="s">
        <v>48</v>
      </c>
      <c r="E38" s="110" t="s">
        <v>49</v>
      </c>
      <c r="F38" s="111">
        <f>SUM(F39:F44)</f>
        <v>22982</v>
      </c>
      <c r="G38" s="111">
        <f t="shared" si="0"/>
        <v>50.02829901171144</v>
      </c>
    </row>
    <row r="39" spans="1:7" ht="16.5" customHeight="1">
      <c r="A39" s="92"/>
      <c r="B39" s="92"/>
      <c r="C39" s="93" t="s">
        <v>263</v>
      </c>
      <c r="D39" s="94" t="s">
        <v>264</v>
      </c>
      <c r="E39" s="95" t="s">
        <v>340</v>
      </c>
      <c r="F39" s="100">
        <v>13010</v>
      </c>
      <c r="G39" s="100">
        <f t="shared" si="0"/>
        <v>50.05771450557907</v>
      </c>
    </row>
    <row r="40" spans="1:7" ht="16.5" customHeight="1">
      <c r="A40" s="92"/>
      <c r="B40" s="92"/>
      <c r="C40" s="93" t="s">
        <v>266</v>
      </c>
      <c r="D40" s="94" t="s">
        <v>267</v>
      </c>
      <c r="E40" s="95" t="s">
        <v>341</v>
      </c>
      <c r="F40" s="100">
        <v>2200.5</v>
      </c>
      <c r="G40" s="100">
        <f t="shared" si="0"/>
        <v>50</v>
      </c>
    </row>
    <row r="41" spans="1:7" ht="16.5" customHeight="1">
      <c r="A41" s="92"/>
      <c r="B41" s="92"/>
      <c r="C41" s="93" t="s">
        <v>269</v>
      </c>
      <c r="D41" s="94" t="s">
        <v>270</v>
      </c>
      <c r="E41" s="95" t="s">
        <v>342</v>
      </c>
      <c r="F41" s="100">
        <v>318</v>
      </c>
      <c r="G41" s="100">
        <f t="shared" si="0"/>
        <v>50</v>
      </c>
    </row>
    <row r="42" spans="1:7" ht="16.5" customHeight="1">
      <c r="A42" s="92"/>
      <c r="B42" s="92"/>
      <c r="C42" s="93" t="s">
        <v>272</v>
      </c>
      <c r="D42" s="94" t="s">
        <v>273</v>
      </c>
      <c r="E42" s="95" t="s">
        <v>343</v>
      </c>
      <c r="F42" s="100">
        <v>700</v>
      </c>
      <c r="G42" s="100">
        <f t="shared" si="0"/>
        <v>100</v>
      </c>
    </row>
    <row r="43" spans="1:7" ht="16.5" customHeight="1">
      <c r="A43" s="92"/>
      <c r="B43" s="92"/>
      <c r="C43" s="93" t="s">
        <v>275</v>
      </c>
      <c r="D43" s="94" t="s">
        <v>276</v>
      </c>
      <c r="E43" s="95" t="s">
        <v>344</v>
      </c>
      <c r="F43" s="100">
        <v>6299.27</v>
      </c>
      <c r="G43" s="100">
        <f t="shared" si="0"/>
        <v>48.789946557199286</v>
      </c>
    </row>
    <row r="44" spans="1:7" ht="16.5" customHeight="1">
      <c r="A44" s="92"/>
      <c r="B44" s="92"/>
      <c r="C44" s="93" t="s">
        <v>345</v>
      </c>
      <c r="D44" s="94" t="s">
        <v>346</v>
      </c>
      <c r="E44" s="95" t="s">
        <v>347</v>
      </c>
      <c r="F44" s="100">
        <v>454.23</v>
      </c>
      <c r="G44" s="100">
        <f t="shared" si="0"/>
        <v>34.94076923076923</v>
      </c>
    </row>
    <row r="45" spans="1:7" ht="30.75" customHeight="1">
      <c r="A45" s="103" t="s">
        <v>63</v>
      </c>
      <c r="B45" s="103"/>
      <c r="C45" s="103"/>
      <c r="D45" s="104" t="s">
        <v>64</v>
      </c>
      <c r="E45" s="105" t="s">
        <v>65</v>
      </c>
      <c r="F45" s="106">
        <f>F46+F50</f>
        <v>14777.15</v>
      </c>
      <c r="G45" s="106">
        <f t="shared" si="0"/>
        <v>94.55560532377784</v>
      </c>
    </row>
    <row r="46" spans="1:7" ht="25.5" customHeight="1">
      <c r="A46" s="91"/>
      <c r="B46" s="107" t="s">
        <v>66</v>
      </c>
      <c r="C46" s="108"/>
      <c r="D46" s="109" t="s">
        <v>67</v>
      </c>
      <c r="E46" s="110" t="s">
        <v>68</v>
      </c>
      <c r="F46" s="111">
        <f>SUM(F47:F49)</f>
        <v>557</v>
      </c>
      <c r="G46" s="111">
        <f t="shared" si="0"/>
        <v>50.225428313796215</v>
      </c>
    </row>
    <row r="47" spans="1:7" ht="16.5" customHeight="1">
      <c r="A47" s="92"/>
      <c r="B47" s="92"/>
      <c r="C47" s="93" t="s">
        <v>263</v>
      </c>
      <c r="D47" s="94" t="s">
        <v>264</v>
      </c>
      <c r="E47" s="95" t="s">
        <v>407</v>
      </c>
      <c r="F47" s="100">
        <v>434.3</v>
      </c>
      <c r="G47" s="100">
        <f t="shared" si="0"/>
        <v>46.7491926803014</v>
      </c>
    </row>
    <row r="48" spans="1:7" ht="16.5" customHeight="1">
      <c r="A48" s="92"/>
      <c r="B48" s="92"/>
      <c r="C48" s="93" t="s">
        <v>266</v>
      </c>
      <c r="D48" s="94" t="s">
        <v>267</v>
      </c>
      <c r="E48" s="95" t="s">
        <v>408</v>
      </c>
      <c r="F48" s="100">
        <v>112.07</v>
      </c>
      <c r="G48" s="100">
        <f t="shared" si="0"/>
        <v>70.93037974683544</v>
      </c>
    </row>
    <row r="49" spans="1:7" ht="16.5" customHeight="1">
      <c r="A49" s="92"/>
      <c r="B49" s="92"/>
      <c r="C49" s="93" t="s">
        <v>269</v>
      </c>
      <c r="D49" s="94" t="s">
        <v>270</v>
      </c>
      <c r="E49" s="95" t="s">
        <v>409</v>
      </c>
      <c r="F49" s="100">
        <v>10.63</v>
      </c>
      <c r="G49" s="100">
        <f t="shared" si="0"/>
        <v>48.31818181818182</v>
      </c>
    </row>
    <row r="50" spans="1:7" ht="16.5" customHeight="1">
      <c r="A50" s="91"/>
      <c r="B50" s="107" t="s">
        <v>69</v>
      </c>
      <c r="C50" s="108"/>
      <c r="D50" s="109" t="s">
        <v>70</v>
      </c>
      <c r="E50" s="110" t="s">
        <v>71</v>
      </c>
      <c r="F50" s="111">
        <f>SUM(F51:F57)</f>
        <v>14220.15</v>
      </c>
      <c r="G50" s="111">
        <f t="shared" si="0"/>
        <v>97.94166264894277</v>
      </c>
    </row>
    <row r="51" spans="1:7" ht="16.5" customHeight="1">
      <c r="A51" s="92"/>
      <c r="B51" s="92"/>
      <c r="C51" s="93" t="s">
        <v>351</v>
      </c>
      <c r="D51" s="94" t="s">
        <v>352</v>
      </c>
      <c r="E51" s="95" t="s">
        <v>410</v>
      </c>
      <c r="F51" s="100">
        <v>7269</v>
      </c>
      <c r="G51" s="100">
        <f t="shared" si="0"/>
        <v>100</v>
      </c>
    </row>
    <row r="52" spans="1:7" ht="16.5" customHeight="1">
      <c r="A52" s="92"/>
      <c r="B52" s="92"/>
      <c r="C52" s="93" t="s">
        <v>266</v>
      </c>
      <c r="D52" s="94" t="s">
        <v>267</v>
      </c>
      <c r="E52" s="95" t="s">
        <v>411</v>
      </c>
      <c r="F52" s="100">
        <v>506.99</v>
      </c>
      <c r="G52" s="100">
        <f t="shared" si="0"/>
        <v>100</v>
      </c>
    </row>
    <row r="53" spans="1:7" ht="16.5" customHeight="1">
      <c r="A53" s="92"/>
      <c r="B53" s="92"/>
      <c r="C53" s="93" t="s">
        <v>269</v>
      </c>
      <c r="D53" s="94" t="s">
        <v>270</v>
      </c>
      <c r="E53" s="95" t="s">
        <v>412</v>
      </c>
      <c r="F53" s="100">
        <v>50.22</v>
      </c>
      <c r="G53" s="100">
        <f t="shared" si="0"/>
        <v>100</v>
      </c>
    </row>
    <row r="54" spans="1:7" ht="16.5" customHeight="1">
      <c r="A54" s="92"/>
      <c r="B54" s="92"/>
      <c r="C54" s="93" t="s">
        <v>330</v>
      </c>
      <c r="D54" s="94" t="s">
        <v>331</v>
      </c>
      <c r="E54" s="95" t="s">
        <v>413</v>
      </c>
      <c r="F54" s="100">
        <v>2883</v>
      </c>
      <c r="G54" s="100">
        <f t="shared" si="0"/>
        <v>97.23440134907251</v>
      </c>
    </row>
    <row r="55" spans="1:7" ht="16.5" customHeight="1">
      <c r="A55" s="92"/>
      <c r="B55" s="92"/>
      <c r="C55" s="93" t="s">
        <v>272</v>
      </c>
      <c r="D55" s="94" t="s">
        <v>273</v>
      </c>
      <c r="E55" s="95" t="s">
        <v>414</v>
      </c>
      <c r="F55" s="100">
        <v>1465.74</v>
      </c>
      <c r="G55" s="100">
        <f t="shared" si="0"/>
        <v>100</v>
      </c>
    </row>
    <row r="56" spans="1:7" ht="16.5" customHeight="1">
      <c r="A56" s="92"/>
      <c r="B56" s="92"/>
      <c r="C56" s="93" t="s">
        <v>275</v>
      </c>
      <c r="D56" s="94" t="s">
        <v>276</v>
      </c>
      <c r="E56" s="95" t="s">
        <v>415</v>
      </c>
      <c r="F56" s="100">
        <v>1957.18</v>
      </c>
      <c r="G56" s="100">
        <f t="shared" si="0"/>
        <v>90.02543663150922</v>
      </c>
    </row>
    <row r="57" spans="1:7" ht="16.5" customHeight="1">
      <c r="A57" s="92"/>
      <c r="B57" s="92"/>
      <c r="C57" s="93" t="s">
        <v>345</v>
      </c>
      <c r="D57" s="94" t="s">
        <v>346</v>
      </c>
      <c r="E57" s="95" t="s">
        <v>416</v>
      </c>
      <c r="F57" s="100">
        <v>88.02</v>
      </c>
      <c r="G57" s="100">
        <f t="shared" si="0"/>
        <v>100</v>
      </c>
    </row>
    <row r="58" spans="1:7" ht="23.25" customHeight="1">
      <c r="A58" s="103" t="s">
        <v>200</v>
      </c>
      <c r="B58" s="103"/>
      <c r="C58" s="103"/>
      <c r="D58" s="104" t="s">
        <v>201</v>
      </c>
      <c r="E58" s="105" t="s">
        <v>835</v>
      </c>
      <c r="F58" s="106">
        <f>F59+F71+F73+F76</f>
        <v>631049.45</v>
      </c>
      <c r="G58" s="106">
        <f t="shared" si="0"/>
        <v>64.63372653370163</v>
      </c>
    </row>
    <row r="59" spans="1:7" ht="36" customHeight="1">
      <c r="A59" s="91"/>
      <c r="B59" s="107" t="s">
        <v>203</v>
      </c>
      <c r="C59" s="108"/>
      <c r="D59" s="109" t="s">
        <v>204</v>
      </c>
      <c r="E59" s="110" t="s">
        <v>206</v>
      </c>
      <c r="F59" s="111">
        <f>SUM(F60:F70)</f>
        <v>624179.7799999999</v>
      </c>
      <c r="G59" s="111">
        <f t="shared" si="0"/>
        <v>64.44642936423944</v>
      </c>
    </row>
    <row r="60" spans="1:7" ht="16.5" customHeight="1">
      <c r="A60" s="92"/>
      <c r="B60" s="92"/>
      <c r="C60" s="93" t="s">
        <v>641</v>
      </c>
      <c r="D60" s="94" t="s">
        <v>642</v>
      </c>
      <c r="E60" s="95" t="s">
        <v>643</v>
      </c>
      <c r="F60" s="100">
        <v>574205.76</v>
      </c>
      <c r="G60" s="100">
        <f t="shared" si="0"/>
        <v>63.374761602034326</v>
      </c>
    </row>
    <row r="61" spans="1:7" ht="16.5" customHeight="1">
      <c r="A61" s="92"/>
      <c r="B61" s="92"/>
      <c r="C61" s="93" t="s">
        <v>263</v>
      </c>
      <c r="D61" s="94" t="s">
        <v>264</v>
      </c>
      <c r="E61" s="95" t="s">
        <v>837</v>
      </c>
      <c r="F61" s="100">
        <v>12356.65</v>
      </c>
      <c r="G61" s="100">
        <f t="shared" si="0"/>
        <v>63.286299615877084</v>
      </c>
    </row>
    <row r="62" spans="1:7" ht="16.5" customHeight="1">
      <c r="A62" s="92"/>
      <c r="B62" s="92"/>
      <c r="C62" s="93" t="s">
        <v>266</v>
      </c>
      <c r="D62" s="94" t="s">
        <v>267</v>
      </c>
      <c r="E62" s="95" t="s">
        <v>645</v>
      </c>
      <c r="F62" s="100">
        <v>33482.46</v>
      </c>
      <c r="G62" s="100">
        <f t="shared" si="0"/>
        <v>91.41219831822649</v>
      </c>
    </row>
    <row r="63" spans="1:7" ht="16.5" customHeight="1">
      <c r="A63" s="92"/>
      <c r="B63" s="92"/>
      <c r="C63" s="93" t="s">
        <v>269</v>
      </c>
      <c r="D63" s="94" t="s">
        <v>270</v>
      </c>
      <c r="E63" s="95" t="s">
        <v>646</v>
      </c>
      <c r="F63" s="100">
        <v>247.52</v>
      </c>
      <c r="G63" s="100">
        <f t="shared" si="0"/>
        <v>49.208747514910534</v>
      </c>
    </row>
    <row r="64" spans="1:7" ht="16.5" customHeight="1">
      <c r="A64" s="92"/>
      <c r="B64" s="92"/>
      <c r="C64" s="93" t="s">
        <v>272</v>
      </c>
      <c r="D64" s="94" t="s">
        <v>273</v>
      </c>
      <c r="E64" s="95" t="s">
        <v>141</v>
      </c>
      <c r="F64" s="100">
        <v>443.42</v>
      </c>
      <c r="G64" s="100">
        <f t="shared" si="0"/>
        <v>55.4275</v>
      </c>
    </row>
    <row r="65" spans="1:7" ht="16.5" customHeight="1">
      <c r="A65" s="92"/>
      <c r="B65" s="92"/>
      <c r="C65" s="93" t="s">
        <v>367</v>
      </c>
      <c r="D65" s="94" t="s">
        <v>368</v>
      </c>
      <c r="E65" s="95" t="s">
        <v>400</v>
      </c>
      <c r="F65" s="100">
        <v>499.08</v>
      </c>
      <c r="G65" s="100">
        <f t="shared" si="0"/>
        <v>99.816</v>
      </c>
    </row>
    <row r="66" spans="1:7" ht="16.5" customHeight="1">
      <c r="A66" s="92"/>
      <c r="B66" s="92"/>
      <c r="C66" s="93" t="s">
        <v>275</v>
      </c>
      <c r="D66" s="94" t="s">
        <v>276</v>
      </c>
      <c r="E66" s="95" t="s">
        <v>838</v>
      </c>
      <c r="F66" s="100">
        <v>1623.44</v>
      </c>
      <c r="G66" s="100">
        <f t="shared" si="0"/>
        <v>74.57234726688102</v>
      </c>
    </row>
    <row r="67" spans="1:7" ht="16.5" customHeight="1">
      <c r="A67" s="92"/>
      <c r="B67" s="92"/>
      <c r="C67" s="93" t="s">
        <v>373</v>
      </c>
      <c r="D67" s="94" t="s">
        <v>374</v>
      </c>
      <c r="E67" s="95" t="s">
        <v>400</v>
      </c>
      <c r="F67" s="100">
        <v>162</v>
      </c>
      <c r="G67" s="100">
        <f t="shared" si="0"/>
        <v>32.4</v>
      </c>
    </row>
    <row r="68" spans="1:7" ht="16.5" customHeight="1">
      <c r="A68" s="92"/>
      <c r="B68" s="92"/>
      <c r="C68" s="93" t="s">
        <v>345</v>
      </c>
      <c r="D68" s="94" t="s">
        <v>346</v>
      </c>
      <c r="E68" s="95" t="s">
        <v>650</v>
      </c>
      <c r="F68" s="100">
        <v>0</v>
      </c>
      <c r="G68" s="100">
        <f t="shared" si="0"/>
        <v>0</v>
      </c>
    </row>
    <row r="69" spans="1:7" ht="16.5" customHeight="1">
      <c r="A69" s="92"/>
      <c r="B69" s="92"/>
      <c r="C69" s="93" t="s">
        <v>379</v>
      </c>
      <c r="D69" s="94" t="s">
        <v>380</v>
      </c>
      <c r="E69" s="95" t="s">
        <v>638</v>
      </c>
      <c r="F69" s="100">
        <v>820.45</v>
      </c>
      <c r="G69" s="100">
        <f t="shared" si="0"/>
        <v>74.99542961608775</v>
      </c>
    </row>
    <row r="70" spans="1:7" ht="24.75" customHeight="1">
      <c r="A70" s="92"/>
      <c r="B70" s="92"/>
      <c r="C70" s="93" t="s">
        <v>383</v>
      </c>
      <c r="D70" s="94" t="s">
        <v>384</v>
      </c>
      <c r="E70" s="95" t="s">
        <v>343</v>
      </c>
      <c r="F70" s="100">
        <v>339</v>
      </c>
      <c r="G70" s="100">
        <f aca="true" t="shared" si="1" ref="G70:G81">F70*100/E70</f>
        <v>48.42857142857143</v>
      </c>
    </row>
    <row r="71" spans="1:7" ht="45" customHeight="1">
      <c r="A71" s="91"/>
      <c r="B71" s="107" t="s">
        <v>210</v>
      </c>
      <c r="C71" s="108"/>
      <c r="D71" s="109" t="s">
        <v>211</v>
      </c>
      <c r="E71" s="110" t="s">
        <v>213</v>
      </c>
      <c r="F71" s="111">
        <f>F72</f>
        <v>1944</v>
      </c>
      <c r="G71" s="111">
        <f t="shared" si="1"/>
        <v>80.53024026512013</v>
      </c>
    </row>
    <row r="72" spans="1:7" ht="16.5" customHeight="1">
      <c r="A72" s="92"/>
      <c r="B72" s="92"/>
      <c r="C72" s="93" t="s">
        <v>652</v>
      </c>
      <c r="D72" s="94" t="s">
        <v>653</v>
      </c>
      <c r="E72" s="95" t="s">
        <v>213</v>
      </c>
      <c r="F72" s="100">
        <v>1944</v>
      </c>
      <c r="G72" s="100">
        <f t="shared" si="1"/>
        <v>80.53024026512013</v>
      </c>
    </row>
    <row r="73" spans="1:7" ht="16.5" customHeight="1">
      <c r="A73" s="91"/>
      <c r="B73" s="107" t="s">
        <v>218</v>
      </c>
      <c r="C73" s="108"/>
      <c r="D73" s="109" t="s">
        <v>219</v>
      </c>
      <c r="E73" s="110" t="s">
        <v>220</v>
      </c>
      <c r="F73" s="111">
        <f>SUM(F74:F75)</f>
        <v>229.87</v>
      </c>
      <c r="G73" s="111">
        <f t="shared" si="1"/>
        <v>49.54094827586207</v>
      </c>
    </row>
    <row r="74" spans="1:7" ht="16.5" customHeight="1">
      <c r="A74" s="92"/>
      <c r="B74" s="92"/>
      <c r="C74" s="93" t="s">
        <v>641</v>
      </c>
      <c r="D74" s="94" t="s">
        <v>642</v>
      </c>
      <c r="E74" s="95" t="s">
        <v>839</v>
      </c>
      <c r="F74" s="100">
        <v>225.36</v>
      </c>
      <c r="G74" s="100">
        <f t="shared" si="1"/>
        <v>49.56016889514426</v>
      </c>
    </row>
    <row r="75" spans="1:7" ht="16.5" customHeight="1">
      <c r="A75" s="92"/>
      <c r="B75" s="92"/>
      <c r="C75" s="93" t="s">
        <v>272</v>
      </c>
      <c r="D75" s="94" t="s">
        <v>273</v>
      </c>
      <c r="E75" s="95" t="s">
        <v>657</v>
      </c>
      <c r="F75" s="100">
        <v>4.51</v>
      </c>
      <c r="G75" s="100">
        <f t="shared" si="1"/>
        <v>48.599137931034484</v>
      </c>
    </row>
    <row r="76" spans="1:7" ht="16.5" customHeight="1">
      <c r="A76" s="91"/>
      <c r="B76" s="107" t="s">
        <v>230</v>
      </c>
      <c r="C76" s="108"/>
      <c r="D76" s="109" t="s">
        <v>6</v>
      </c>
      <c r="E76" s="110" t="s">
        <v>232</v>
      </c>
      <c r="F76" s="111">
        <f>SUM(F77:F80)</f>
        <v>4695.799999999999</v>
      </c>
      <c r="G76" s="111">
        <f t="shared" si="1"/>
        <v>94.97977346278316</v>
      </c>
    </row>
    <row r="77" spans="1:7" ht="16.5" customHeight="1">
      <c r="A77" s="92"/>
      <c r="B77" s="92"/>
      <c r="C77" s="93" t="s">
        <v>641</v>
      </c>
      <c r="D77" s="94" t="s">
        <v>642</v>
      </c>
      <c r="E77" s="95" t="s">
        <v>840</v>
      </c>
      <c r="F77" s="100">
        <v>4200</v>
      </c>
      <c r="G77" s="100">
        <f t="shared" si="1"/>
        <v>100</v>
      </c>
    </row>
    <row r="78" spans="1:7" ht="16.5" customHeight="1">
      <c r="A78" s="92"/>
      <c r="B78" s="92"/>
      <c r="C78" s="93" t="s">
        <v>263</v>
      </c>
      <c r="D78" s="94" t="s">
        <v>264</v>
      </c>
      <c r="E78" s="95" t="s">
        <v>683</v>
      </c>
      <c r="F78" s="100">
        <v>411.07</v>
      </c>
      <c r="G78" s="100">
        <f t="shared" si="1"/>
        <v>66.84065040650407</v>
      </c>
    </row>
    <row r="79" spans="1:7" ht="16.5" customHeight="1">
      <c r="A79" s="92"/>
      <c r="B79" s="92"/>
      <c r="C79" s="93" t="s">
        <v>266</v>
      </c>
      <c r="D79" s="94" t="s">
        <v>267</v>
      </c>
      <c r="E79" s="95" t="s">
        <v>684</v>
      </c>
      <c r="F79" s="100">
        <v>74.74</v>
      </c>
      <c r="G79" s="100">
        <f t="shared" si="1"/>
        <v>66.14159292035397</v>
      </c>
    </row>
    <row r="80" spans="1:7" ht="16.5" customHeight="1">
      <c r="A80" s="92"/>
      <c r="B80" s="92"/>
      <c r="C80" s="93" t="s">
        <v>269</v>
      </c>
      <c r="D80" s="94" t="s">
        <v>270</v>
      </c>
      <c r="E80" s="95" t="s">
        <v>685</v>
      </c>
      <c r="F80" s="100">
        <v>9.99</v>
      </c>
      <c r="G80" s="100">
        <f t="shared" si="1"/>
        <v>62.4375</v>
      </c>
    </row>
    <row r="81" spans="1:7" ht="16.5" customHeight="1">
      <c r="A81" s="141" t="s">
        <v>246</v>
      </c>
      <c r="B81" s="141"/>
      <c r="C81" s="141"/>
      <c r="D81" s="141"/>
      <c r="E81" s="112" t="s">
        <v>836</v>
      </c>
      <c r="F81" s="99">
        <f>F29+F37+F45+F58</f>
        <v>964579.3</v>
      </c>
      <c r="G81" s="99">
        <f t="shared" si="1"/>
        <v>72.32444244463662</v>
      </c>
    </row>
  </sheetData>
  <sheetProtection/>
  <mergeCells count="5">
    <mergeCell ref="A2:F2"/>
    <mergeCell ref="A3:F3"/>
    <mergeCell ref="A25:D25"/>
    <mergeCell ref="A81:D81"/>
    <mergeCell ref="A1:G1"/>
  </mergeCells>
  <printOptions/>
  <pageMargins left="0.7" right="0.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sznajder</cp:lastModifiedBy>
  <cp:lastPrinted>2015-08-13T10:47:31Z</cp:lastPrinted>
  <dcterms:created xsi:type="dcterms:W3CDTF">2015-09-08T08:31:40Z</dcterms:created>
  <dcterms:modified xsi:type="dcterms:W3CDTF">2015-09-08T08:31:42Z</dcterms:modified>
  <cp:category/>
  <cp:version/>
  <cp:contentType/>
  <cp:contentStatus/>
</cp:coreProperties>
</file>