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9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<sst xmlns="http://schemas.openxmlformats.org/spreadsheetml/2006/main" count="22" uniqueCount="21">
  <si>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</si>
  <si>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</si>
  <si>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</si>
  <si>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</si>
  <si>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</si>
  <si>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</si>
  <si>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</si>
  <si>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</si>
  <si>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</si>
  <si>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</si>
  <si>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</si>
  <si>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</si>
  <si>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</si>
  <si>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</si>
  <si>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</si>
  <si>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</si>
  <si>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>mgr inż. Bogdan Kemnitz</t>
  </si>
  <si>
    <t>Informacja o relacji, o której mowa w art. 243 ustawy z dnia 27 sierpnia 2009 r. o finansach publicznych w latach 2012-2024</t>
  </si>
  <si>
    <t>Załącznik Nr 2
do Zarządzenia Nr 62/2011
Wójta Gminy Kleszczewo
z dnia 15 listopada  2011 r.</t>
  </si>
  <si>
    <t xml:space="preserve">W wierszu zadłużenie na koniec roku w kolumnie  dotyczącej 2010r. wykazano łącznie całe zadłużenie w tym   2.412,650,19 zł, dotyczy zacjągnięctej pożyczki na wyprzedzające finansowanie projektów w części finansowanych ze środków z Unii Europejskiej. Środków tych nie wlicza się do zadłużenia Gminy, dlatego faktyczne zadłużenia na koniec 2010r. wynosi 47,66%. W roku 2011 planowana do spłaty rata pożyczki podlegająca wyłączeniu z kwoty długu to 4.000.000 zł. W tabeli podano kwotę łączną </t>
  </si>
  <si>
    <t xml:space="preserve">            Wójt 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</si>
</sst>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 indent="10"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10" fontId="7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Layout" workbookViewId="0" topLeftCell="G14">
      <selection activeCell="M32" sqref="M32"/>
    </sheetView>
  </sheetViews>
  <sheetFormatPr defaultColWidth="9.140625" defaultRowHeight="16.5" customHeight="1"/>
  <cols>
    <col min="1" max="1" width="28.00390625" style="15" customWidth="1"/>
    <col min="2" max="2" width="18.140625" style="15" hidden="1" customWidth="1"/>
    <col min="3" max="3" width="12.57421875" style="15" customWidth="1"/>
    <col min="4" max="6" width="13.00390625" style="15" customWidth="1"/>
    <col min="7" max="7" width="12.8515625" style="15" customWidth="1"/>
    <col min="8" max="8" width="12.57421875" style="15" customWidth="1"/>
    <col min="9" max="9" width="12.28125" style="15" customWidth="1"/>
    <col min="10" max="10" width="12.421875" style="15" customWidth="1"/>
    <col min="11" max="12" width="12.00390625" style="15" customWidth="1"/>
    <col min="13" max="13" width="12.57421875" style="15" customWidth="1"/>
    <col min="14" max="14" width="12.421875" style="15" customWidth="1"/>
    <col min="15" max="16" width="12.140625" style="15" customWidth="1"/>
    <col min="17" max="17" width="12.8515625" style="15" customWidth="1"/>
    <col min="18" max="18" width="11.00390625" style="2" customWidth="1"/>
    <col min="19" max="19" width="10.57421875" style="2" customWidth="1"/>
    <col min="20" max="16384" width="9.140625" style="15" customWidth="1"/>
  </cols>
  <sheetData>
    <row r="1" spans="13:14" ht="69" customHeight="1">
      <c r="M1" s="39" t="s">
        <v>18</v>
      </c>
      <c r="N1" s="40"/>
    </row>
    <row r="2" spans="7:19" ht="16.5" customHeight="1"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3"/>
      <c r="S2" s="3"/>
    </row>
    <row r="3" spans="1:12" s="1" customFormat="1" ht="16.5" customHeight="1">
      <c r="A3" s="42" t="s">
        <v>17</v>
      </c>
      <c r="B3" s="42"/>
      <c r="C3" s="42"/>
      <c r="D3" s="42"/>
      <c r="E3" s="42"/>
      <c r="F3" s="42"/>
      <c r="G3" s="42"/>
      <c r="H3" s="42"/>
      <c r="I3" s="43"/>
      <c r="J3" s="43"/>
      <c r="K3" s="43"/>
      <c r="L3" s="43"/>
    </row>
    <row r="4" spans="1:19" ht="16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4"/>
      <c r="S4" s="4"/>
    </row>
    <row r="6" spans="1:19" ht="16.5" customHeight="1">
      <c r="A6" s="19" t="s">
        <v>0</v>
      </c>
      <c r="B6" s="20">
        <v>2007</v>
      </c>
      <c r="C6" s="20">
        <v>2008</v>
      </c>
      <c r="D6" s="20">
        <v>2009</v>
      </c>
      <c r="E6" s="20">
        <v>2010</v>
      </c>
      <c r="F6" s="20">
        <v>2011</v>
      </c>
      <c r="G6" s="20">
        <v>2012</v>
      </c>
      <c r="H6" s="20">
        <v>2013</v>
      </c>
      <c r="I6" s="20">
        <v>2014</v>
      </c>
      <c r="J6" s="20">
        <v>2015</v>
      </c>
      <c r="K6" s="20">
        <v>2016</v>
      </c>
      <c r="L6" s="20">
        <v>2017</v>
      </c>
      <c r="M6" s="20">
        <v>2018</v>
      </c>
      <c r="N6" s="20">
        <v>2019</v>
      </c>
      <c r="O6" s="20">
        <v>2020</v>
      </c>
      <c r="P6" s="20">
        <v>2021</v>
      </c>
      <c r="Q6" s="20">
        <v>2022</v>
      </c>
      <c r="R6" s="5">
        <v>2023</v>
      </c>
      <c r="S6" s="5">
        <v>2024</v>
      </c>
    </row>
    <row r="7" spans="1:19" ht="16.5" customHeight="1">
      <c r="A7" s="21" t="s">
        <v>1</v>
      </c>
      <c r="B7" s="22">
        <v>12763984.27</v>
      </c>
      <c r="C7" s="22">
        <v>15080376.22</v>
      </c>
      <c r="D7" s="22">
        <v>15281207.57</v>
      </c>
      <c r="E7" s="22">
        <v>15865836.94</v>
      </c>
      <c r="F7" s="22">
        <v>17233581</v>
      </c>
      <c r="G7" s="22">
        <v>17466131</v>
      </c>
      <c r="H7" s="22">
        <v>18093000</v>
      </c>
      <c r="I7" s="22">
        <v>18780000</v>
      </c>
      <c r="J7" s="22">
        <v>19494000</v>
      </c>
      <c r="K7" s="22">
        <v>20234000</v>
      </c>
      <c r="L7" s="22">
        <v>21004000</v>
      </c>
      <c r="M7" s="22">
        <v>21802000</v>
      </c>
      <c r="N7" s="22">
        <v>22630000</v>
      </c>
      <c r="O7" s="22">
        <v>23490000</v>
      </c>
      <c r="P7" s="22">
        <v>24383000</v>
      </c>
      <c r="Q7" s="22">
        <v>25309000</v>
      </c>
      <c r="R7" s="6">
        <v>26271000</v>
      </c>
      <c r="S7" s="6">
        <v>27269000</v>
      </c>
    </row>
    <row r="8" spans="1:19" ht="16.5" customHeight="1">
      <c r="A8" s="21" t="s">
        <v>2</v>
      </c>
      <c r="B8" s="23">
        <v>1252418.93</v>
      </c>
      <c r="C8" s="23">
        <v>714931.06</v>
      </c>
      <c r="D8" s="23">
        <v>143500</v>
      </c>
      <c r="E8" s="23">
        <v>735231.84</v>
      </c>
      <c r="F8" s="23">
        <v>2711806</v>
      </c>
      <c r="G8" s="23">
        <v>2518700</v>
      </c>
      <c r="H8" s="23">
        <v>150000</v>
      </c>
      <c r="I8" s="23">
        <v>150000</v>
      </c>
      <c r="J8" s="23">
        <v>100000</v>
      </c>
      <c r="K8" s="23"/>
      <c r="L8" s="23"/>
      <c r="M8" s="23"/>
      <c r="N8" s="23"/>
      <c r="O8" s="23"/>
      <c r="P8" s="23"/>
      <c r="Q8" s="23"/>
      <c r="R8" s="7"/>
      <c r="S8" s="7"/>
    </row>
    <row r="9" spans="1:19" ht="16.5" customHeight="1">
      <c r="A9" s="21" t="s">
        <v>3</v>
      </c>
      <c r="B9" s="23">
        <v>14151792.76</v>
      </c>
      <c r="C9" s="23">
        <v>15990101.96</v>
      </c>
      <c r="D9" s="23">
        <v>16770814.57</v>
      </c>
      <c r="E9" s="23">
        <v>17694090.44</v>
      </c>
      <c r="F9" s="23">
        <v>25709069</v>
      </c>
      <c r="G9" s="23">
        <v>20847117</v>
      </c>
      <c r="H9" s="23">
        <v>18243000</v>
      </c>
      <c r="I9" s="23">
        <v>18930000</v>
      </c>
      <c r="J9" s="23">
        <v>19594000</v>
      </c>
      <c r="K9" s="23">
        <v>20234000</v>
      </c>
      <c r="L9" s="23">
        <v>21004000</v>
      </c>
      <c r="M9" s="23">
        <v>21802000</v>
      </c>
      <c r="N9" s="23">
        <v>22630000</v>
      </c>
      <c r="O9" s="23">
        <v>23490000</v>
      </c>
      <c r="P9" s="23">
        <v>24383000</v>
      </c>
      <c r="Q9" s="23">
        <v>25309000</v>
      </c>
      <c r="R9" s="7">
        <v>26271000</v>
      </c>
      <c r="S9" s="7">
        <v>27269000</v>
      </c>
    </row>
    <row r="10" spans="1:19" ht="16.5" customHeight="1">
      <c r="A10" s="21" t="s">
        <v>4</v>
      </c>
      <c r="B10" s="23">
        <v>11116702.1</v>
      </c>
      <c r="C10" s="23">
        <v>12112509.29</v>
      </c>
      <c r="D10" s="23">
        <v>13203728.71</v>
      </c>
      <c r="E10" s="23">
        <v>14506921.92</v>
      </c>
      <c r="F10" s="23">
        <v>16002781</v>
      </c>
      <c r="G10" s="23">
        <v>16832393</v>
      </c>
      <c r="H10" s="23">
        <v>17148000</v>
      </c>
      <c r="I10" s="23">
        <v>17493000</v>
      </c>
      <c r="J10" s="23">
        <v>17847000</v>
      </c>
      <c r="K10" s="23">
        <v>18195000</v>
      </c>
      <c r="L10" s="23">
        <v>18571000</v>
      </c>
      <c r="M10" s="23">
        <v>18958000</v>
      </c>
      <c r="N10" s="23">
        <v>19353000</v>
      </c>
      <c r="O10" s="23">
        <v>19759000</v>
      </c>
      <c r="P10" s="23">
        <v>20184000</v>
      </c>
      <c r="Q10" s="23">
        <v>20619000</v>
      </c>
      <c r="R10" s="7">
        <v>21066000</v>
      </c>
      <c r="S10" s="7">
        <v>21530000</v>
      </c>
    </row>
    <row r="11" spans="1:19" ht="16.5" customHeight="1">
      <c r="A11" s="21" t="s">
        <v>5</v>
      </c>
      <c r="B11" s="23">
        <v>118491.68</v>
      </c>
      <c r="C11" s="23">
        <v>138255.93</v>
      </c>
      <c r="D11" s="23">
        <v>223147.09</v>
      </c>
      <c r="E11" s="23">
        <v>331174.84</v>
      </c>
      <c r="F11" s="23">
        <v>452000</v>
      </c>
      <c r="G11" s="23">
        <v>413000</v>
      </c>
      <c r="H11" s="23">
        <v>388000</v>
      </c>
      <c r="I11" s="23">
        <v>347000</v>
      </c>
      <c r="J11" s="23">
        <v>307000</v>
      </c>
      <c r="K11" s="23">
        <v>251000</v>
      </c>
      <c r="L11" s="23">
        <v>215000</v>
      </c>
      <c r="M11" s="23">
        <v>179000</v>
      </c>
      <c r="N11" s="23">
        <v>142000</v>
      </c>
      <c r="O11" s="23">
        <v>106000</v>
      </c>
      <c r="P11" s="23">
        <v>79000</v>
      </c>
      <c r="Q11" s="23">
        <v>52000</v>
      </c>
      <c r="R11" s="7">
        <v>26000</v>
      </c>
      <c r="S11" s="7">
        <v>6000</v>
      </c>
    </row>
    <row r="12" spans="1:19" ht="16.5" customHeight="1">
      <c r="A12" s="21" t="s">
        <v>6</v>
      </c>
      <c r="B12" s="23">
        <v>447750</v>
      </c>
      <c r="C12" s="23">
        <v>465000</v>
      </c>
      <c r="D12" s="23">
        <v>228825</v>
      </c>
      <c r="E12" s="23">
        <v>388987.72</v>
      </c>
      <c r="F12" s="23">
        <v>4605089</v>
      </c>
      <c r="G12" s="23">
        <v>805135</v>
      </c>
      <c r="H12" s="23">
        <v>835135</v>
      </c>
      <c r="I12" s="23">
        <v>835135</v>
      </c>
      <c r="J12" s="23">
        <v>835135</v>
      </c>
      <c r="K12" s="23">
        <v>835135</v>
      </c>
      <c r="L12" s="23">
        <v>835135</v>
      </c>
      <c r="M12" s="23">
        <v>785609</v>
      </c>
      <c r="N12" s="23">
        <v>695551</v>
      </c>
      <c r="O12" s="23">
        <v>501551</v>
      </c>
      <c r="P12" s="23">
        <v>501551</v>
      </c>
      <c r="Q12" s="23">
        <v>501551</v>
      </c>
      <c r="R12" s="7">
        <v>454151</v>
      </c>
      <c r="S12" s="7">
        <v>239050</v>
      </c>
    </row>
    <row r="13" spans="1:19" ht="16.5" customHeight="1">
      <c r="A13" s="21" t="s">
        <v>7</v>
      </c>
      <c r="B13" s="23">
        <v>2387500</v>
      </c>
      <c r="C13" s="23">
        <v>3973905</v>
      </c>
      <c r="D13" s="23">
        <v>6283800</v>
      </c>
      <c r="E13" s="23">
        <v>9974629.2</v>
      </c>
      <c r="F13" s="23">
        <v>8659824</v>
      </c>
      <c r="G13" s="23">
        <v>7854689</v>
      </c>
      <c r="H13" s="23">
        <v>7019554</v>
      </c>
      <c r="I13" s="23">
        <v>6184419</v>
      </c>
      <c r="J13" s="23">
        <v>5349284</v>
      </c>
      <c r="K13" s="23">
        <v>4514149</v>
      </c>
      <c r="L13" s="23">
        <v>3679014</v>
      </c>
      <c r="M13" s="23">
        <v>2893405</v>
      </c>
      <c r="N13" s="23">
        <v>2197854</v>
      </c>
      <c r="O13" s="23">
        <v>1696303</v>
      </c>
      <c r="P13" s="23">
        <v>1194752</v>
      </c>
      <c r="Q13" s="23">
        <v>693201</v>
      </c>
      <c r="R13" s="7">
        <f>Q13-R12</f>
        <v>239050</v>
      </c>
      <c r="S13" s="7">
        <v>0</v>
      </c>
    </row>
    <row r="14" spans="1:19" ht="16.5" customHeight="1">
      <c r="A14" s="21" t="s">
        <v>8</v>
      </c>
      <c r="B14" s="24">
        <f aca="true" t="shared" si="0" ref="B14:S14">+B13/B9</f>
        <v>0.1687065406121733</v>
      </c>
      <c r="C14" s="24">
        <f t="shared" si="0"/>
        <v>0.24852280554188536</v>
      </c>
      <c r="D14" s="24">
        <f t="shared" si="0"/>
        <v>0.374686630382319</v>
      </c>
      <c r="E14" s="24">
        <f t="shared" si="0"/>
        <v>0.5637265862194835</v>
      </c>
      <c r="F14" s="24">
        <f t="shared" si="0"/>
        <v>0.336839268664299</v>
      </c>
      <c r="G14" s="24">
        <f t="shared" si="0"/>
        <v>0.37677579110819015</v>
      </c>
      <c r="H14" s="24">
        <f t="shared" si="0"/>
        <v>0.38478068300169926</v>
      </c>
      <c r="I14" s="24">
        <f t="shared" si="0"/>
        <v>0.3266993660855784</v>
      </c>
      <c r="J14" s="24">
        <f t="shared" si="0"/>
        <v>0.27300622639583544</v>
      </c>
      <c r="K14" s="24">
        <f t="shared" si="0"/>
        <v>0.2230972126124345</v>
      </c>
      <c r="L14" s="24">
        <f t="shared" si="0"/>
        <v>0.17515777947057704</v>
      </c>
      <c r="M14" s="24">
        <f t="shared" si="0"/>
        <v>0.1327128245115127</v>
      </c>
      <c r="N14" s="24">
        <f t="shared" si="0"/>
        <v>0.09712125497127706</v>
      </c>
      <c r="O14" s="24">
        <f t="shared" si="0"/>
        <v>0.07221383567475521</v>
      </c>
      <c r="P14" s="24">
        <f t="shared" si="0"/>
        <v>0.048999384817290735</v>
      </c>
      <c r="Q14" s="24">
        <f t="shared" si="0"/>
        <v>0.02738950570943143</v>
      </c>
      <c r="R14" s="8">
        <f t="shared" si="0"/>
        <v>0.009099387156941113</v>
      </c>
      <c r="S14" s="8">
        <f t="shared" si="0"/>
        <v>0</v>
      </c>
    </row>
    <row r="15" spans="1:19" ht="16.5" customHeight="1">
      <c r="A15" s="21" t="s">
        <v>9</v>
      </c>
      <c r="B15" s="24">
        <f aca="true" t="shared" si="1" ref="B15:S15">(B12+B11)/B9</f>
        <v>0.040012010464178106</v>
      </c>
      <c r="C15" s="24">
        <f t="shared" si="1"/>
        <v>0.037726834482298695</v>
      </c>
      <c r="D15" s="24">
        <f t="shared" si="1"/>
        <v>0.026949918748043252</v>
      </c>
      <c r="E15" s="24">
        <f t="shared" si="1"/>
        <v>0.0407007391785435</v>
      </c>
      <c r="F15" s="24">
        <f t="shared" si="1"/>
        <v>0.1967044780968148</v>
      </c>
      <c r="G15" s="24">
        <f t="shared" si="1"/>
        <v>0.05843182057260004</v>
      </c>
      <c r="H15" s="24">
        <f t="shared" si="1"/>
        <v>0.0670468124760182</v>
      </c>
      <c r="I15" s="24">
        <f t="shared" si="1"/>
        <v>0.06244770206022187</v>
      </c>
      <c r="J15" s="24">
        <f t="shared" si="1"/>
        <v>0.058290037766663264</v>
      </c>
      <c r="K15" s="24">
        <f t="shared" si="1"/>
        <v>0.053678709103489174</v>
      </c>
      <c r="L15" s="24">
        <f t="shared" si="1"/>
        <v>0.04999690535136164</v>
      </c>
      <c r="M15" s="24">
        <f t="shared" si="1"/>
        <v>0.044244060177965325</v>
      </c>
      <c r="N15" s="24">
        <f t="shared" si="1"/>
        <v>0.03701064958020327</v>
      </c>
      <c r="O15" s="24">
        <f t="shared" si="1"/>
        <v>0.025864240102171136</v>
      </c>
      <c r="P15" s="24">
        <f t="shared" si="1"/>
        <v>0.023809662469753516</v>
      </c>
      <c r="Q15" s="24">
        <f t="shared" si="1"/>
        <v>0.021871705717333753</v>
      </c>
      <c r="R15" s="8">
        <f t="shared" si="1"/>
        <v>0.018276845190514254</v>
      </c>
      <c r="S15" s="8">
        <f t="shared" si="1"/>
        <v>0.00898639480729033</v>
      </c>
    </row>
    <row r="16" spans="1:19" s="27" customFormat="1" ht="16.5" customHeight="1">
      <c r="A16" s="25"/>
      <c r="B16" s="26">
        <v>0.15</v>
      </c>
      <c r="C16" s="26">
        <v>0.15</v>
      </c>
      <c r="D16" s="26">
        <v>0.15</v>
      </c>
      <c r="E16" s="26">
        <v>0.15</v>
      </c>
      <c r="F16" s="26">
        <v>0.15</v>
      </c>
      <c r="G16" s="26">
        <v>0.15</v>
      </c>
      <c r="H16" s="26">
        <v>0.15</v>
      </c>
      <c r="I16" s="26">
        <v>0.15</v>
      </c>
      <c r="J16" s="26">
        <v>0.15</v>
      </c>
      <c r="K16" s="26">
        <v>0.15</v>
      </c>
      <c r="L16" s="26">
        <v>0.15</v>
      </c>
      <c r="M16" s="26">
        <v>0.15</v>
      </c>
      <c r="N16" s="26">
        <v>0.15</v>
      </c>
      <c r="O16" s="26">
        <v>0.15</v>
      </c>
      <c r="P16" s="26">
        <v>0.15</v>
      </c>
      <c r="Q16" s="26">
        <v>0.15</v>
      </c>
      <c r="R16" s="9">
        <v>0.15</v>
      </c>
      <c r="S16" s="9">
        <v>0.15</v>
      </c>
    </row>
    <row r="17" spans="1:19" s="27" customFormat="1" ht="16.5" customHeight="1">
      <c r="A17" s="25"/>
      <c r="B17" s="26"/>
      <c r="C17" s="26"/>
      <c r="D17" s="26"/>
      <c r="E17" s="26">
        <v>0.4176343881717706</v>
      </c>
      <c r="F17" s="26">
        <v>0.359118696394821</v>
      </c>
      <c r="G17" s="26">
        <v>0.28223931010760267</v>
      </c>
      <c r="H17" s="26">
        <v>0.25194397417038006</v>
      </c>
      <c r="I17" s="26">
        <v>0.25194397417038006</v>
      </c>
      <c r="J17" s="26">
        <v>0.25194397417038006</v>
      </c>
      <c r="K17" s="26">
        <v>0.25194397417038006</v>
      </c>
      <c r="L17" s="26">
        <v>0.25194397417038006</v>
      </c>
      <c r="M17" s="26">
        <v>0.25194397417038006</v>
      </c>
      <c r="N17" s="26">
        <v>0.25194397417038006</v>
      </c>
      <c r="O17" s="26">
        <v>0.25194397417038006</v>
      </c>
      <c r="P17" s="26">
        <v>0.25194397417038006</v>
      </c>
      <c r="Q17" s="26">
        <v>0.25194397417038006</v>
      </c>
      <c r="R17" s="9">
        <v>0.25194397417038006</v>
      </c>
      <c r="S17" s="9">
        <v>0.25194397417038006</v>
      </c>
    </row>
    <row r="19" spans="1:19" ht="16.5" customHeight="1">
      <c r="A19" s="28" t="s">
        <v>10</v>
      </c>
      <c r="B19" s="29">
        <f aca="true" t="shared" si="2" ref="B19:S19">+B7+B8-B10</f>
        <v>2899701.0999999996</v>
      </c>
      <c r="C19" s="29">
        <f t="shared" si="2"/>
        <v>3682797.990000002</v>
      </c>
      <c r="D19" s="29">
        <f t="shared" si="2"/>
        <v>2220978.8599999994</v>
      </c>
      <c r="E19" s="29">
        <f>+E7+E8-E10</f>
        <v>2094146.8599999994</v>
      </c>
      <c r="F19" s="29">
        <f t="shared" si="2"/>
        <v>3942606</v>
      </c>
      <c r="G19" s="29">
        <f t="shared" si="2"/>
        <v>3152438</v>
      </c>
      <c r="H19" s="29">
        <f t="shared" si="2"/>
        <v>1095000</v>
      </c>
      <c r="I19" s="29">
        <f t="shared" si="2"/>
        <v>1437000</v>
      </c>
      <c r="J19" s="29">
        <f t="shared" si="2"/>
        <v>1747000</v>
      </c>
      <c r="K19" s="29">
        <f t="shared" si="2"/>
        <v>2039000</v>
      </c>
      <c r="L19" s="29">
        <f t="shared" si="2"/>
        <v>2433000</v>
      </c>
      <c r="M19" s="29">
        <f t="shared" si="2"/>
        <v>2844000</v>
      </c>
      <c r="N19" s="29">
        <f t="shared" si="2"/>
        <v>3277000</v>
      </c>
      <c r="O19" s="29">
        <f t="shared" si="2"/>
        <v>3731000</v>
      </c>
      <c r="P19" s="29">
        <f t="shared" si="2"/>
        <v>4199000</v>
      </c>
      <c r="Q19" s="29">
        <f t="shared" si="2"/>
        <v>4690000</v>
      </c>
      <c r="R19" s="10">
        <f t="shared" si="2"/>
        <v>5205000</v>
      </c>
      <c r="S19" s="10">
        <f t="shared" si="2"/>
        <v>5739000</v>
      </c>
    </row>
    <row r="20" spans="1:19" ht="16.5" customHeight="1">
      <c r="A20" s="28" t="s">
        <v>11</v>
      </c>
      <c r="B20" s="30">
        <f aca="true" t="shared" si="3" ref="B20:S20">+B19/B9</f>
        <v>0.20489991262421509</v>
      </c>
      <c r="C20" s="30">
        <f t="shared" si="3"/>
        <v>0.23031735502454556</v>
      </c>
      <c r="D20" s="30">
        <f t="shared" si="3"/>
        <v>0.1324311857799045</v>
      </c>
      <c r="E20" s="30">
        <f t="shared" si="3"/>
        <v>0.11835289681044488</v>
      </c>
      <c r="F20" s="30">
        <f t="shared" si="3"/>
        <v>0.1533546780709951</v>
      </c>
      <c r="G20" s="30">
        <f t="shared" si="3"/>
        <v>0.151216976428923</v>
      </c>
      <c r="H20" s="30">
        <f t="shared" si="3"/>
        <v>0.06002302252918928</v>
      </c>
      <c r="I20" s="30">
        <f t="shared" si="3"/>
        <v>0.07591125198098257</v>
      </c>
      <c r="J20" s="30">
        <f t="shared" si="3"/>
        <v>0.08915994692252731</v>
      </c>
      <c r="K20" s="30">
        <f t="shared" si="3"/>
        <v>0.10077097953938914</v>
      </c>
      <c r="L20" s="30">
        <f t="shared" si="3"/>
        <v>0.11583507903256522</v>
      </c>
      <c r="M20" s="30">
        <f t="shared" si="3"/>
        <v>0.1304467480047702</v>
      </c>
      <c r="N20" s="30">
        <f t="shared" si="3"/>
        <v>0.14480777728678745</v>
      </c>
      <c r="O20" s="30">
        <f t="shared" si="3"/>
        <v>0.15883354618986803</v>
      </c>
      <c r="P20" s="30">
        <f t="shared" si="3"/>
        <v>0.1722101464134848</v>
      </c>
      <c r="Q20" s="30">
        <f t="shared" si="3"/>
        <v>0.18530957366944564</v>
      </c>
      <c r="R20" s="11">
        <f t="shared" si="3"/>
        <v>0.19812721251570173</v>
      </c>
      <c r="S20" s="11">
        <f t="shared" si="3"/>
        <v>0.21045876269756866</v>
      </c>
    </row>
    <row r="21" spans="1:19" ht="16.5" customHeight="1">
      <c r="A21" s="28" t="s">
        <v>12</v>
      </c>
      <c r="B21" s="31">
        <f aca="true" t="shared" si="4" ref="B21:S21">+B20</f>
        <v>0.20489991262421509</v>
      </c>
      <c r="C21" s="31">
        <f t="shared" si="4"/>
        <v>0.23031735502454556</v>
      </c>
      <c r="D21" s="31">
        <f t="shared" si="4"/>
        <v>0.1324311857799045</v>
      </c>
      <c r="E21" s="31">
        <f t="shared" si="4"/>
        <v>0.11835289681044488</v>
      </c>
      <c r="F21" s="31">
        <f t="shared" si="4"/>
        <v>0.1533546780709951</v>
      </c>
      <c r="G21" s="31">
        <f t="shared" si="4"/>
        <v>0.151216976428923</v>
      </c>
      <c r="H21" s="31">
        <f t="shared" si="4"/>
        <v>0.06002302252918928</v>
      </c>
      <c r="I21" s="31">
        <f t="shared" si="4"/>
        <v>0.07591125198098257</v>
      </c>
      <c r="J21" s="31">
        <f t="shared" si="4"/>
        <v>0.08915994692252731</v>
      </c>
      <c r="K21" s="31">
        <f t="shared" si="4"/>
        <v>0.10077097953938914</v>
      </c>
      <c r="L21" s="31">
        <f t="shared" si="4"/>
        <v>0.11583507903256522</v>
      </c>
      <c r="M21" s="31">
        <f t="shared" si="4"/>
        <v>0.1304467480047702</v>
      </c>
      <c r="N21" s="31">
        <f t="shared" si="4"/>
        <v>0.14480777728678745</v>
      </c>
      <c r="O21" s="31">
        <f t="shared" si="4"/>
        <v>0.15883354618986803</v>
      </c>
      <c r="P21" s="31">
        <f t="shared" si="4"/>
        <v>0.1722101464134848</v>
      </c>
      <c r="Q21" s="31">
        <f t="shared" si="4"/>
        <v>0.18530957366944564</v>
      </c>
      <c r="R21" s="12">
        <f t="shared" si="4"/>
        <v>0.19812721251570173</v>
      </c>
      <c r="S21" s="12">
        <f t="shared" si="4"/>
        <v>0.21045876269756866</v>
      </c>
    </row>
    <row r="22" spans="1:19" ht="16.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1"/>
      <c r="S22" s="11"/>
    </row>
    <row r="23" spans="1:19" ht="16.5" customHeight="1">
      <c r="A23" s="32" t="s">
        <v>13</v>
      </c>
      <c r="B23" s="33"/>
      <c r="C23" s="30"/>
      <c r="D23" s="30"/>
      <c r="E23" s="33">
        <f aca="true" t="shared" si="5" ref="E23:S23">(+B21+C21+D21)/3</f>
        <v>0.1892161511428884</v>
      </c>
      <c r="F23" s="33">
        <f t="shared" si="5"/>
        <v>0.16036714587163164</v>
      </c>
      <c r="G23" s="33">
        <f t="shared" si="5"/>
        <v>0.13471292022044815</v>
      </c>
      <c r="H23" s="33">
        <f t="shared" si="5"/>
        <v>0.14097485043678767</v>
      </c>
      <c r="I23" s="33">
        <f t="shared" si="5"/>
        <v>0.12153155900970246</v>
      </c>
      <c r="J23" s="33">
        <f t="shared" si="5"/>
        <v>0.09571708364636496</v>
      </c>
      <c r="K23" s="33">
        <f t="shared" si="5"/>
        <v>0.07503140714423305</v>
      </c>
      <c r="L23" s="33">
        <f t="shared" si="5"/>
        <v>0.08861405948096635</v>
      </c>
      <c r="M23" s="33">
        <f t="shared" si="5"/>
        <v>0.1019220018314939</v>
      </c>
      <c r="N23" s="33">
        <f t="shared" si="5"/>
        <v>0.11568426885890819</v>
      </c>
      <c r="O23" s="33">
        <f t="shared" si="5"/>
        <v>0.13036320144137428</v>
      </c>
      <c r="P23" s="33">
        <f t="shared" si="5"/>
        <v>0.1446960238271419</v>
      </c>
      <c r="Q23" s="33">
        <f t="shared" si="5"/>
        <v>0.15861715663004677</v>
      </c>
      <c r="R23" s="13">
        <f t="shared" si="5"/>
        <v>0.1721177554242662</v>
      </c>
      <c r="S23" s="13">
        <f t="shared" si="5"/>
        <v>0.18521564419954406</v>
      </c>
    </row>
    <row r="24" spans="1:19" ht="16.5" customHeight="1">
      <c r="A24" s="32" t="s">
        <v>12</v>
      </c>
      <c r="B24" s="34"/>
      <c r="C24" s="35"/>
      <c r="D24" s="30"/>
      <c r="E24" s="34">
        <f>+E23</f>
        <v>0.1892161511428884</v>
      </c>
      <c r="F24" s="34">
        <f aca="true" t="shared" si="6" ref="F24:S24">+F23</f>
        <v>0.16036714587163164</v>
      </c>
      <c r="G24" s="34">
        <f t="shared" si="6"/>
        <v>0.13471292022044815</v>
      </c>
      <c r="H24" s="34">
        <f t="shared" si="6"/>
        <v>0.14097485043678767</v>
      </c>
      <c r="I24" s="34">
        <f t="shared" si="6"/>
        <v>0.12153155900970246</v>
      </c>
      <c r="J24" s="34">
        <f t="shared" si="6"/>
        <v>0.09571708364636496</v>
      </c>
      <c r="K24" s="34">
        <f t="shared" si="6"/>
        <v>0.07503140714423305</v>
      </c>
      <c r="L24" s="34">
        <f t="shared" si="6"/>
        <v>0.08861405948096635</v>
      </c>
      <c r="M24" s="34">
        <f t="shared" si="6"/>
        <v>0.1019220018314939</v>
      </c>
      <c r="N24" s="34">
        <f t="shared" si="6"/>
        <v>0.11568426885890819</v>
      </c>
      <c r="O24" s="34">
        <f t="shared" si="6"/>
        <v>0.13036320144137428</v>
      </c>
      <c r="P24" s="34">
        <f t="shared" si="6"/>
        <v>0.1446960238271419</v>
      </c>
      <c r="Q24" s="34">
        <f t="shared" si="6"/>
        <v>0.15861715663004677</v>
      </c>
      <c r="R24" s="14">
        <f t="shared" si="6"/>
        <v>0.1721177554242662</v>
      </c>
      <c r="S24" s="14">
        <f t="shared" si="6"/>
        <v>0.18521564419954406</v>
      </c>
    </row>
    <row r="26" spans="1:19" ht="16.5" customHeight="1">
      <c r="A26" s="36" t="s">
        <v>14</v>
      </c>
      <c r="B26" s="37"/>
      <c r="E26" s="29">
        <f aca="true" t="shared" si="7" ref="E26:S26">+E23*E9</f>
        <v>3348007.691030977</v>
      </c>
      <c r="F26" s="29">
        <f t="shared" si="7"/>
        <v>4122890.018546843</v>
      </c>
      <c r="G26" s="29">
        <f t="shared" si="7"/>
        <v>2808376.009247348</v>
      </c>
      <c r="H26" s="29">
        <f t="shared" si="7"/>
        <v>2571804.1965183173</v>
      </c>
      <c r="I26" s="29">
        <f t="shared" si="7"/>
        <v>2300592.4120536675</v>
      </c>
      <c r="J26" s="29">
        <f t="shared" si="7"/>
        <v>1875480.536966875</v>
      </c>
      <c r="K26" s="29">
        <f t="shared" si="7"/>
        <v>1518185.4921564115</v>
      </c>
      <c r="L26" s="29">
        <f t="shared" si="7"/>
        <v>1861249.705338217</v>
      </c>
      <c r="M26" s="29">
        <f t="shared" si="7"/>
        <v>2222103.48393023</v>
      </c>
      <c r="N26" s="29">
        <f t="shared" si="7"/>
        <v>2617935.0042770924</v>
      </c>
      <c r="O26" s="29">
        <f t="shared" si="7"/>
        <v>3062231.601857882</v>
      </c>
      <c r="P26" s="29">
        <f t="shared" si="7"/>
        <v>3528123.1489772005</v>
      </c>
      <c r="Q26" s="29">
        <f t="shared" si="7"/>
        <v>4014441.6171498536</v>
      </c>
      <c r="R26" s="10">
        <f t="shared" si="7"/>
        <v>4521705.552750897</v>
      </c>
      <c r="S26" s="10">
        <f t="shared" si="7"/>
        <v>5050645.401677367</v>
      </c>
    </row>
    <row r="27" spans="1:19" ht="16.5" customHeight="1">
      <c r="A27" s="36" t="s">
        <v>15</v>
      </c>
      <c r="B27" s="37"/>
      <c r="E27" s="29">
        <f aca="true" t="shared" si="8" ref="E27:S27">0.15*E9</f>
        <v>2654113.566</v>
      </c>
      <c r="F27" s="29">
        <f t="shared" si="8"/>
        <v>3856360.3499999996</v>
      </c>
      <c r="G27" s="29">
        <f t="shared" si="8"/>
        <v>3127067.55</v>
      </c>
      <c r="H27" s="29">
        <f t="shared" si="8"/>
        <v>2736450</v>
      </c>
      <c r="I27" s="29">
        <f t="shared" si="8"/>
        <v>2839500</v>
      </c>
      <c r="J27" s="29">
        <f t="shared" si="8"/>
        <v>2939100</v>
      </c>
      <c r="K27" s="29">
        <f t="shared" si="8"/>
        <v>3035100</v>
      </c>
      <c r="L27" s="29">
        <f t="shared" si="8"/>
        <v>3150600</v>
      </c>
      <c r="M27" s="29">
        <f t="shared" si="8"/>
        <v>3270300</v>
      </c>
      <c r="N27" s="29">
        <f t="shared" si="8"/>
        <v>3394500</v>
      </c>
      <c r="O27" s="29">
        <f t="shared" si="8"/>
        <v>3523500</v>
      </c>
      <c r="P27" s="29">
        <f t="shared" si="8"/>
        <v>3657450</v>
      </c>
      <c r="Q27" s="29">
        <f t="shared" si="8"/>
        <v>3796350</v>
      </c>
      <c r="R27" s="10">
        <f t="shared" si="8"/>
        <v>3940650</v>
      </c>
      <c r="S27" s="10">
        <f t="shared" si="8"/>
        <v>4090350</v>
      </c>
    </row>
    <row r="28" spans="1:2" ht="16.5" customHeight="1">
      <c r="A28" s="36"/>
      <c r="B28" s="36"/>
    </row>
    <row r="29" ht="15.75" customHeight="1"/>
    <row r="30" spans="1:19" ht="48.75" customHeight="1">
      <c r="A30" s="41" t="s">
        <v>19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4" spans="15:16" ht="16.5" customHeight="1">
      <c r="O34" s="38" t="s">
        <v>20</v>
      </c>
      <c r="P34" s="38"/>
    </row>
    <row r="35" spans="15:16" ht="16.5" customHeight="1">
      <c r="O35" s="38"/>
      <c r="P35" s="38"/>
    </row>
    <row r="36" spans="15:16" ht="16.5" customHeight="1">
      <c r="O36" s="38" t="s">
        <v>16</v>
      </c>
      <c r="P36" s="38"/>
    </row>
  </sheetData>
  <sheetProtection/>
  <mergeCells count="3">
    <mergeCell ref="M1:N1"/>
    <mergeCell ref="A30:S30"/>
    <mergeCell ref="A3:L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2011-11-22T12:39:52Z</dcterms:modified>
  <cp:category/>
  <cp:version/>
  <cp:contentType/>
  <cp:contentStatus/>
</cp:coreProperties>
</file>