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dochody i wydatki" sheetId="1" r:id="rId1"/>
    <sheet name="zlecone" sheetId="2" r:id="rId2"/>
    <sheet name="zmiana planu wyd art 5 ust 1" sheetId="3" r:id="rId3"/>
  </sheets>
  <definedNames/>
  <calcPr fullCalcOnLoad="1"/>
</workbook>
</file>

<file path=xl/sharedStrings.xml><?xml version="1.0" encoding="utf-8"?>
<sst xmlns="http://schemas.openxmlformats.org/spreadsheetml/2006/main" count="1860" uniqueCount="861">
  <si>
    <t>Dział</t>
  </si>
  <si>
    <t>Treść</t>
  </si>
  <si>
    <t>010</t>
  </si>
  <si>
    <t>Rolnictwo i łowiectwo</t>
  </si>
  <si>
    <t>407 933,00</t>
  </si>
  <si>
    <t>01042</t>
  </si>
  <si>
    <t>Wyłączenie z produkcji gruntów rolnych</t>
  </si>
  <si>
    <t>132 500,00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</si>
  <si>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</si>
  <si>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</si>
  <si>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</si>
  <si>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</si>
  <si>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275 433,00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</si>
  <si>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</si>
  <si>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</si>
  <si>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300,00</t>
  </si>
  <si>
    <t>2010</t>
  </si>
  <si>
    <t>Dotacje celowe otrzymane z budżetu państwa na realizację zadań bieżących z zakresu administracji rządowej oraz innych zadań zleconych gminie (związkom gmin) ustawami</t>
  </si>
  <si>
    <t>275 133,00</t>
  </si>
  <si>
    <t>600</t>
  </si>
  <si>
    <t>Transport i łączność</t>
  </si>
  <si>
    <t>156 800,00</t>
  </si>
  <si>
    <t>60014</t>
  </si>
  <si>
    <t>Drogi publiczne powiatowe</t>
  </si>
  <si>
    <t>140 000,00</t>
  </si>
  <si>
    <t>6620</t>
  </si>
  <si>
    <t>Dotacje celowe otrzymane z powiatu na inwestycje i zakupy inwestycyjne realizowane na podstawie porozumień (umów) między jednostkami samorządu terytorialnego</t>
  </si>
  <si>
    <t>60016</t>
  </si>
  <si>
    <t>Drogi publiczne gminne</t>
  </si>
  <si>
    <t>16 800,00</t>
  </si>
  <si>
    <t>0960</t>
  </si>
  <si>
    <t>Otrzymane spadki, zapisy i darowizny w postaci pieniężnej</t>
  </si>
  <si>
    <t>700</t>
  </si>
  <si>
    <t>Gospodarka mieszkaniowa</t>
  </si>
  <si>
    <t>1 552 095,00</t>
  </si>
  <si>
    <t>70005</t>
  </si>
  <si>
    <t>Gospodarka gruntami i nieruchomościami</t>
  </si>
  <si>
    <t>0470</t>
  </si>
  <si>
    <t>Wpływy z opłat za zarząd, użytkowanie i użytkowanie wieczyste nieruchomości</t>
  </si>
  <si>
    <t>30 894,00</t>
  </si>
  <si>
    <t>160 000,00</t>
  </si>
  <si>
    <t>0770</t>
  </si>
  <si>
    <t>Wpłaty z tytułu odpłatnego nabycia prawa własności oraz prawa użytkowania wieczystego nieruchomości</t>
  </si>
  <si>
    <t>1 358 201,00</t>
  </si>
  <si>
    <t>0920</t>
  </si>
  <si>
    <t>Pozostałe odsetki</t>
  </si>
  <si>
    <t>3 000,00</t>
  </si>
  <si>
    <t>750</t>
  </si>
  <si>
    <t>Administracja publiczna</t>
  </si>
  <si>
    <t>69 897,00</t>
  </si>
  <si>
    <t>75011</t>
  </si>
  <si>
    <t>Urzędy wojewódzkie</t>
  </si>
  <si>
    <t>44 600,00</t>
  </si>
  <si>
    <t>75023</t>
  </si>
  <si>
    <t>Urzędy gmin (miast i miast na prawach powiatu)</t>
  </si>
  <si>
    <t>1 200,00</t>
  </si>
  <si>
    <t>0830</t>
  </si>
  <si>
    <t>Wpływy z usług</t>
  </si>
  <si>
    <t>1 163,00</t>
  </si>
  <si>
    <t>0970</t>
  </si>
  <si>
    <t>Wpływy z różnych dochodów</t>
  </si>
  <si>
    <t>37,00</t>
  </si>
  <si>
    <t>75056</t>
  </si>
  <si>
    <t>Spis powszechny i inne</t>
  </si>
  <si>
    <t>24 097,00</t>
  </si>
  <si>
    <t>751</t>
  </si>
  <si>
    <t>Urzędy naczelnych organów władzy państwowej, kontroli i ochrony prawa oraz sądownictwa</t>
  </si>
  <si>
    <t>8 755,00</t>
  </si>
  <si>
    <t>75101</t>
  </si>
  <si>
    <t>Urzędy naczelnych organów władzy państwowej, kontroli i ochrony prawa</t>
  </si>
  <si>
    <t>900,00</t>
  </si>
  <si>
    <t>75108</t>
  </si>
  <si>
    <t>Wybory do Sejmu i Senatu</t>
  </si>
  <si>
    <t>7 855,00</t>
  </si>
  <si>
    <t>756</t>
  </si>
  <si>
    <t>Dochody od osób prawnych, od osób fizycznych i od innych jednostek nieposiadających osobowości prawnej oraz wydatki związane z ich poborem</t>
  </si>
  <si>
    <t>8 186 139,00</t>
  </si>
  <si>
    <t>75601</t>
  </si>
  <si>
    <t>Wpływy z podatku dochodowego od osób fizycznych</t>
  </si>
  <si>
    <t>4 400,00</t>
  </si>
  <si>
    <t>0350</t>
  </si>
  <si>
    <t>Podatek od działalności gospodarczej osób fizycznych, opłacany w formie karty podatkowej</t>
  </si>
  <si>
    <t>4 000,00</t>
  </si>
  <si>
    <t>0910</t>
  </si>
  <si>
    <t>Odsetki od nieterminowych wpłat z tytułu podatków i opłat</t>
  </si>
  <si>
    <t>400,00</t>
  </si>
  <si>
    <t>75615</t>
  </si>
  <si>
    <t>Wpływy z podatku rolnego, podatku leśnego, podatku od czynności cywilnoprawnych, podatków i opłat lokalnych od osób prawnych i innych jednostek organizacyjnych</t>
  </si>
  <si>
    <t>1 366 887,00</t>
  </si>
  <si>
    <t>0310</t>
  </si>
  <si>
    <t>Podatek od nieruchomości</t>
  </si>
  <si>
    <t>1 026 367,00</t>
  </si>
  <si>
    <t>0320</t>
  </si>
  <si>
    <t>Podatek rolny</t>
  </si>
  <si>
    <t>179 600,00</t>
  </si>
  <si>
    <t>0330</t>
  </si>
  <si>
    <t>Podatek leśny</t>
  </si>
  <si>
    <t>2 420,00</t>
  </si>
  <si>
    <t>0340</t>
  </si>
  <si>
    <t>Podatek od środków transportowych</t>
  </si>
  <si>
    <t>63 000,00</t>
  </si>
  <si>
    <t>0500</t>
  </si>
  <si>
    <t>Podatek od czynności cywilnoprawnych</t>
  </si>
  <si>
    <t>60 000,00</t>
  </si>
  <si>
    <t>35 500,00</t>
  </si>
  <si>
    <t>75616</t>
  </si>
  <si>
    <t>Wpływy z podatku rolnego, podatku leśnego, podatku od spadków i darowizn, podatku od czynności cywilno-prawnych oraz podatków i opłat lokalnych od osób fizycznych</t>
  </si>
  <si>
    <t>1 660 155,00</t>
  </si>
  <si>
    <t>704 000,00</t>
  </si>
  <si>
    <t>495 400,00</t>
  </si>
  <si>
    <t>190,00</t>
  </si>
  <si>
    <t>139 000,00</t>
  </si>
  <si>
    <t>0360</t>
  </si>
  <si>
    <t>Podatek od spadków i darowizn</t>
  </si>
  <si>
    <t>5 000,00</t>
  </si>
  <si>
    <t>0430</t>
  </si>
  <si>
    <t>Wpływy z opłaty targowej</t>
  </si>
  <si>
    <t>3 565,00</t>
  </si>
  <si>
    <t>300 000,00</t>
  </si>
  <si>
    <t>0690</t>
  </si>
  <si>
    <t>Wpływy z różnych opłat</t>
  </si>
  <si>
    <t>4 850,00</t>
  </si>
  <si>
    <t>8 150,00</t>
  </si>
  <si>
    <t>75618</t>
  </si>
  <si>
    <t>Wpływy z innych opłat stanowiących dochody jednostek samorządu terytorialnego na podstawie ustaw</t>
  </si>
  <si>
    <t>536 550,00</t>
  </si>
  <si>
    <t>0410</t>
  </si>
  <si>
    <t>Wpływy z opłaty skarbowej</t>
  </si>
  <si>
    <t>23 000,00</t>
  </si>
  <si>
    <t>0480</t>
  </si>
  <si>
    <t>Wpływy z opłat za zezwolenia na sprzedaż alkoholu</t>
  </si>
  <si>
    <t>86 500,00</t>
  </si>
  <si>
    <t>0490</t>
  </si>
  <si>
    <t>Wpływy z innych lokalnych opłat pobieranych przez jednostki samorządu terytorialnego na podstawie odrębnych ustaw</t>
  </si>
  <si>
    <t>425 000,00</t>
  </si>
  <si>
    <t>2 050,00</t>
  </si>
  <si>
    <t>75621</t>
  </si>
  <si>
    <t>Udziały gmin w podatkach stanowiących dochód budżetu państwa</t>
  </si>
  <si>
    <t>4 618 147,00</t>
  </si>
  <si>
    <t>0010</t>
  </si>
  <si>
    <t>Podatek dochodowy od osób fizycznych</t>
  </si>
  <si>
    <t>4 548 147,00</t>
  </si>
  <si>
    <t>0020</t>
  </si>
  <si>
    <t>Podatek dochodowy od osób prawnych</t>
  </si>
  <si>
    <t>70 000,00</t>
  </si>
  <si>
    <t>758</t>
  </si>
  <si>
    <t>Różne rozliczenia</t>
  </si>
  <si>
    <t>6 227 672,00</t>
  </si>
  <si>
    <t>75801</t>
  </si>
  <si>
    <t>Część oświatowa subwencji ogólnej dla jednostek samorządu terytorialnego</t>
  </si>
  <si>
    <t>5 351 536,00</t>
  </si>
  <si>
    <t>2920</t>
  </si>
  <si>
    <t>Subwencje ogólne z budżetu państwa</t>
  </si>
  <si>
    <t>75807</t>
  </si>
  <si>
    <t>Część wyrównawcza subwencji ogólnej dla gmin</t>
  </si>
  <si>
    <t>408 498,00</t>
  </si>
  <si>
    <t>75814</t>
  </si>
  <si>
    <t>Różne rozliczenia finansowe</t>
  </si>
  <si>
    <t>467 638,00</t>
  </si>
  <si>
    <t>12 950,00</t>
  </si>
  <si>
    <t>58 000,00</t>
  </si>
  <si>
    <t>304 140,00</t>
  </si>
  <si>
    <t>2030</t>
  </si>
  <si>
    <t>Dotacje celowe otrzymane z budżetu państwa na realizację własnych zadań bieżących gmin (związków gmin)</t>
  </si>
  <si>
    <t>18 053,00</t>
  </si>
  <si>
    <t>6330</t>
  </si>
  <si>
    <t>Dotacje celowe otrzymane z budżetu państwa na realizację inwestycji i zakupów inwestycyjnych własnych gmin (związków gmin)</t>
  </si>
  <si>
    <t>7 226,00</t>
  </si>
  <si>
    <t>6680</t>
  </si>
  <si>
    <t>Wpłata środków finansowych z niewykorzystanych w terminie wydatków, które nie wygasają z upływem roku budżetowego</t>
  </si>
  <si>
    <t>67 269,00</t>
  </si>
  <si>
    <t>801</t>
  </si>
  <si>
    <t>Oświata i wychowanie</t>
  </si>
  <si>
    <t>519 892,00</t>
  </si>
  <si>
    <t>80101</t>
  </si>
  <si>
    <t>Szkoły podstawowe</t>
  </si>
  <si>
    <t>138 368,00</t>
  </si>
  <si>
    <t>9 599,00</t>
  </si>
  <si>
    <t>13 319,00</t>
  </si>
  <si>
    <t>115 450,00</t>
  </si>
  <si>
    <t>80104</t>
  </si>
  <si>
    <t xml:space="preserve">Przedszkola </t>
  </si>
  <si>
    <t>381 302,00</t>
  </si>
  <si>
    <t>200,00</t>
  </si>
  <si>
    <t>180 000,00</t>
  </si>
  <si>
    <t>519,00</t>
  </si>
  <si>
    <t>8 583,00</t>
  </si>
  <si>
    <t>2310</t>
  </si>
  <si>
    <t>Dotacje celowe otrzymane z gminy na zadania bieżące realizowane na podstawie porozumień (umów) między jednostkami samorządu terytorialnego</t>
  </si>
  <si>
    <t>192 000,00</t>
  </si>
  <si>
    <t>80195</t>
  </si>
  <si>
    <t>222,00</t>
  </si>
  <si>
    <t>852</t>
  </si>
  <si>
    <t>Pomoc społeczna</t>
  </si>
  <si>
    <t>1 414 307,00</t>
  </si>
  <si>
    <t>85212</t>
  </si>
  <si>
    <t>Świadczenia rodzinne, świadczenia z funduszu alimentacyjneego oraz składki na ubezpieczenia emerytalne i rentowe z ubezpieczenia społecznego</t>
  </si>
  <si>
    <t>1 241 882,00</t>
  </si>
  <si>
    <t>27,00</t>
  </si>
  <si>
    <t>1 232 410,00</t>
  </si>
  <si>
    <t>2360</t>
  </si>
  <si>
    <t>Dochody jednostek samorządu terytorialnego związane z realizacją zadań z zakresu administracji rządowej oraz innych zadań zleconych ustawami</t>
  </si>
  <si>
    <t>9 445,00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</si>
  <si>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</si>
  <si>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</si>
  <si>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3 385,00</t>
  </si>
  <si>
    <t>1 335,00</t>
  </si>
  <si>
    <t>85214</t>
  </si>
  <si>
    <t>Zasiłki i pomoc w naturze oraz składki na ubezpieczenia emerytalne i rentowe</t>
  </si>
  <si>
    <t>63 229,00</t>
  </si>
  <si>
    <t>876,00</t>
  </si>
  <si>
    <t>62 353,00</t>
  </si>
  <si>
    <t>85216</t>
  </si>
  <si>
    <t>Zasiłki stałe</t>
  </si>
  <si>
    <t>15 946,00</t>
  </si>
  <si>
    <t>85219</t>
  </si>
  <si>
    <t>Ośrodki pomocy społecznej</t>
  </si>
  <si>
    <t>37 602,00</t>
  </si>
  <si>
    <t>2 700,00</t>
  </si>
  <si>
    <t>1 058,00</t>
  </si>
  <si>
    <t>33 844,00</t>
  </si>
  <si>
    <t>85228</t>
  </si>
  <si>
    <t>Usługi opiekuńcze i specjalistyczne usługi opiekuńcze</t>
  </si>
  <si>
    <t>1 252,00</t>
  </si>
  <si>
    <t>85278</t>
  </si>
  <si>
    <t>Usuwanie skutków klęsk żywiołowych</t>
  </si>
  <si>
    <t>7 500,00</t>
  </si>
  <si>
    <t>85295</t>
  </si>
  <si>
    <t>43 511,00</t>
  </si>
  <si>
    <t>3 400,00</t>
  </si>
  <si>
    <t>40 111,00</t>
  </si>
  <si>
    <t>853</t>
  </si>
  <si>
    <t>Pozostałe zadania w zakresie polityki społecznej</t>
  </si>
  <si>
    <t>38 574,00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</si>
  <si>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</si>
  <si>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</si>
  <si>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</si>
  <si>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36 444,00</t>
  </si>
  <si>
    <t>2009</t>
  </si>
  <si>
    <t>1 930,00</t>
  </si>
  <si>
    <t>854</t>
  </si>
  <si>
    <t>Edukacyjna opieka wychowawcza</t>
  </si>
  <si>
    <t>48 558,00</t>
  </si>
  <si>
    <t>85415</t>
  </si>
  <si>
    <t>Pomoc materialna dla uczniów</t>
  </si>
  <si>
    <t>900</t>
  </si>
  <si>
    <t>Gospodarka komunalna i ochrona środowiska</t>
  </si>
  <si>
    <t>5 085 335,00</t>
  </si>
  <si>
    <t>90004</t>
  </si>
  <si>
    <t>Utrzymanie zieleni w miastach i gminach</t>
  </si>
  <si>
    <t>355 999,00</t>
  </si>
  <si>
    <t>Środki na dofinansowanie własnych inwestycji gmin (związków gmin), powiatów (związków powiatów), samorządów województw, pozyskane z innych źródeł</t>
  </si>
  <si>
    <t>6297</t>
  </si>
  <si>
    <t>90017</t>
  </si>
  <si>
    <t>Zakłady gospodarki komunalnej</t>
  </si>
  <si>
    <t>4 642 276,00</t>
  </si>
  <si>
    <t>642 276,00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</si>
  <si>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</si>
  <si>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</si>
  <si>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4 000 000,00</t>
  </si>
  <si>
    <t>90019</t>
  </si>
  <si>
    <t>Wpływy i wydatki związane z gromadzeniem środków z opłat i kar za korzystanie ze środowiska</t>
  </si>
  <si>
    <t>27 000,00</t>
  </si>
  <si>
    <t>90020</t>
  </si>
  <si>
    <t>Wpływy i wydatki związane z gromadzeniem środków z opłat produktowych</t>
  </si>
  <si>
    <t>2 000,00</t>
  </si>
  <si>
    <t>0400</t>
  </si>
  <si>
    <t>Wpływy z opłaty produktowej</t>
  </si>
  <si>
    <t>90095</t>
  </si>
  <si>
    <t>58 060,00</t>
  </si>
  <si>
    <t>33 000,00</t>
  </si>
  <si>
    <t>60,00</t>
  </si>
  <si>
    <t>2708</t>
  </si>
  <si>
    <t>Środki na dofinansowanie własnych zadań bieżących gmin (związków gmin), powiatów (związków powiatów), samorządów województw, pozyskane z innych źródeł</t>
  </si>
  <si>
    <t>25 000,00</t>
  </si>
  <si>
    <t>Razem:</t>
  </si>
  <si>
    <t>23 715 957,00</t>
  </si>
  <si>
    <t>Wykonanie budżetu Gminy Kleszczewo za 2011r.</t>
  </si>
  <si>
    <t>Dochody</t>
  </si>
  <si>
    <t>Roz dział</t>
  </si>
  <si>
    <t>Para graf</t>
  </si>
  <si>
    <t>Plan</t>
  </si>
  <si>
    <t>Wykonanie</t>
  </si>
  <si>
    <t>Wykonanie dochodów i wydatkow  zwiazanych z realizacją zadań z zakresu administracji rządowej i innych zadań                                            zleconych gminie odrębnymi ustawami za 2011r.</t>
  </si>
  <si>
    <t>Rozdział</t>
  </si>
  <si>
    <t xml:space="preserve">                                            Treść</t>
  </si>
  <si>
    <t>4010</t>
  </si>
  <si>
    <t>Wynagrodzenia osobowe pracowników</t>
  </si>
  <si>
    <t>2 908,00</t>
  </si>
  <si>
    <t>4110</t>
  </si>
  <si>
    <t>Składki na ubezpieczenia społeczne</t>
  </si>
  <si>
    <t>438,00</t>
  </si>
  <si>
    <t>4120</t>
  </si>
  <si>
    <t>Składki na Fundusz Pracy</t>
  </si>
  <si>
    <t>70,00</t>
  </si>
  <si>
    <t>4210</t>
  </si>
  <si>
    <t>Zakup materiałów i wyposażenia</t>
  </si>
  <si>
    <t>100,00</t>
  </si>
  <si>
    <t>4300</t>
  </si>
  <si>
    <t>Zakup usług pozostałych</t>
  </si>
  <si>
    <t>1 879,00</t>
  </si>
  <si>
    <t>4430</t>
  </si>
  <si>
    <t>Różne opłaty i składki</t>
  </si>
  <si>
    <t>269 738,00</t>
  </si>
  <si>
    <t>68 697,00</t>
  </si>
  <si>
    <t>25 560,00</t>
  </si>
  <si>
    <t>3 859,00</t>
  </si>
  <si>
    <t>626,00</t>
  </si>
  <si>
    <t>1 000,00</t>
  </si>
  <si>
    <t>12 757,00</t>
  </si>
  <si>
    <t>4410</t>
  </si>
  <si>
    <t>Podróże służbowe krajowe</t>
  </si>
  <si>
    <t>798,00</t>
  </si>
  <si>
    <t>3020</t>
  </si>
  <si>
    <t>Wydatki osobowe niezaliczone do wynagrodzeń</t>
  </si>
  <si>
    <t>8 020,00</t>
  </si>
  <si>
    <t>3040</t>
  </si>
  <si>
    <t>Nagrody o charakterze szczególnym niezaliczone do wynagrodzeń</t>
  </si>
  <si>
    <t>11 790,00</t>
  </si>
  <si>
    <t>3 001,00</t>
  </si>
  <si>
    <t>486,00</t>
  </si>
  <si>
    <t>4260</t>
  </si>
  <si>
    <t>Zakup energii</t>
  </si>
  <si>
    <t>4350</t>
  </si>
  <si>
    <t>Zakup usług dostępu do sieci Internet</t>
  </si>
  <si>
    <t>160,00</t>
  </si>
  <si>
    <t>4370</t>
  </si>
  <si>
    <t>Opłata z tytułu zakupu usług telekomunikacyjnych świadczonych w stacjonarnej publicznej sieci telefonicznej.</t>
  </si>
  <si>
    <t>140,00</t>
  </si>
  <si>
    <t>50,00</t>
  </si>
  <si>
    <t>850,00</t>
  </si>
  <si>
    <t>3030</t>
  </si>
  <si>
    <t xml:space="preserve">Różne wydatki na rzecz osób fizycznych </t>
  </si>
  <si>
    <t>3 664,20</t>
  </si>
  <si>
    <t>381,00</t>
  </si>
  <si>
    <t>35,00</t>
  </si>
  <si>
    <t>4170</t>
  </si>
  <si>
    <t>Wynagrodzenia bezosobowe</t>
  </si>
  <si>
    <t>2 526,00</t>
  </si>
  <si>
    <t>199,00</t>
  </si>
  <si>
    <t>999,80</t>
  </si>
  <si>
    <t>1 245 360,00</t>
  </si>
  <si>
    <t>3110</t>
  </si>
  <si>
    <t>Świadczenia społeczne</t>
  </si>
  <si>
    <t>1 174 909,00</t>
  </si>
  <si>
    <t>19 525,00</t>
  </si>
  <si>
    <t>20 529,00</t>
  </si>
  <si>
    <t>479,00</t>
  </si>
  <si>
    <t>1 700,00</t>
  </si>
  <si>
    <t>4 600,00</t>
  </si>
  <si>
    <t>4 596,00</t>
  </si>
  <si>
    <t>2 400,00</t>
  </si>
  <si>
    <t>78,00</t>
  </si>
  <si>
    <t>4440</t>
  </si>
  <si>
    <t>Odpisy na zakładowy fundusz świadczeń socjalnych</t>
  </si>
  <si>
    <t>1 094,00</t>
  </si>
  <si>
    <t>4700</t>
  </si>
  <si>
    <t xml:space="preserve">Szkolenia pracowników niebędących członkami korpusu służby cywilnej </t>
  </si>
  <si>
    <t>2 500,00</t>
  </si>
  <si>
    <t>4130</t>
  </si>
  <si>
    <t>Składki na ubezpieczenie zdrowotne</t>
  </si>
  <si>
    <t>1 597 945,00</t>
  </si>
  <si>
    <t>Wydatki</t>
  </si>
  <si>
    <t>% wykonania planu</t>
  </si>
  <si>
    <t>317 123,00</t>
  </si>
  <si>
    <t>01009</t>
  </si>
  <si>
    <t>Spółki wodne</t>
  </si>
  <si>
    <t>01010</t>
  </si>
  <si>
    <t>Infrastruktura wodociągowa i sanitacyjna wsi</t>
  </si>
  <si>
    <t>26 140,00</t>
  </si>
  <si>
    <t>6050</t>
  </si>
  <si>
    <t>Wydatki inwestycyjne jednostek budżetowych</t>
  </si>
  <si>
    <t>01030</t>
  </si>
  <si>
    <t>Izby rolnicze</t>
  </si>
  <si>
    <t>13 850,00</t>
  </si>
  <si>
    <t>2850</t>
  </si>
  <si>
    <t>Wpłaty gmin na rzecz izb rolniczych w wysokości 2% uzyskanych wpływów z podatku rolnego</t>
  </si>
  <si>
    <t>2 597 687,00</t>
  </si>
  <si>
    <t>60004</t>
  </si>
  <si>
    <t>Lokalny transport zbiorowy</t>
  </si>
  <si>
    <t>51 060,00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</si>
  <si>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</si>
  <si>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</si>
  <si>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</si>
  <si>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1 409 490,00</t>
  </si>
  <si>
    <t>6210</t>
  </si>
  <si>
    <t>Dotacje celowe z budżetu na finansowanie lub dofinansowanie kosztów realizacji inwestycji i zakupów inwestycyjnych samorządowych zakładów budżetowych</t>
  </si>
  <si>
    <t>Dotacja celowa na pomoc finansową udzielaną między jednostkami samorządu terytorialnego na dofinansowanie własnych zadań inwestycyjnych i zakupów inwestycyjnych</t>
  </si>
  <si>
    <t>1 244 490,00</t>
  </si>
  <si>
    <t>1 132 137,00</t>
  </si>
  <si>
    <t>28 100,00</t>
  </si>
  <si>
    <t>4270</t>
  </si>
  <si>
    <t>Zakup usług remontowych</t>
  </si>
  <si>
    <t>348 567,00</t>
  </si>
  <si>
    <t>130 000,00</t>
  </si>
  <si>
    <t>Wydatki inwestycyjne jednostek budżetowych (Fundusz sołecki 5.580,51 zł)</t>
  </si>
  <si>
    <t>625 470,00</t>
  </si>
  <si>
    <t>630</t>
  </si>
  <si>
    <t>Turystyka</t>
  </si>
  <si>
    <t>63095</t>
  </si>
  <si>
    <t>Zakup materiałów i wyposażenia (Fundusz sołecki  740,54 zł)</t>
  </si>
  <si>
    <t>750,00</t>
  </si>
  <si>
    <t>Zakup usług pozostałych  (Fundusz sołecki 3.000,00 zł)</t>
  </si>
  <si>
    <t>6 750,00</t>
  </si>
  <si>
    <t>57 290,00</t>
  </si>
  <si>
    <t>70004</t>
  </si>
  <si>
    <t>Różne jednostki obsługi gospodarki mieszkaniowej</t>
  </si>
  <si>
    <t>4 790,00</t>
  </si>
  <si>
    <t>500,00</t>
  </si>
  <si>
    <t>2 648,00</t>
  </si>
  <si>
    <t>1 642,00</t>
  </si>
  <si>
    <t>52 500,00</t>
  </si>
  <si>
    <t>6060</t>
  </si>
  <si>
    <t>Wydatki na zakupy inwestycyjne jednostek budżetowych</t>
  </si>
  <si>
    <t>710</t>
  </si>
  <si>
    <t>Działalność usługowa</t>
  </si>
  <si>
    <t>159 605,00</t>
  </si>
  <si>
    <t>71004</t>
  </si>
  <si>
    <t>Plany zagospodarowania przestrzennego</t>
  </si>
  <si>
    <t>52 000,00</t>
  </si>
  <si>
    <t>71014</t>
  </si>
  <si>
    <t>Opracowania geodezyjne i kartograficzne</t>
  </si>
  <si>
    <t>20 000,00</t>
  </si>
  <si>
    <t>71095</t>
  </si>
  <si>
    <t>87 605,00</t>
  </si>
  <si>
    <t>4278</t>
  </si>
  <si>
    <t>10 800,00</t>
  </si>
  <si>
    <t>4279</t>
  </si>
  <si>
    <t>5 805,00</t>
  </si>
  <si>
    <t>57 000,00</t>
  </si>
  <si>
    <t>4610</t>
  </si>
  <si>
    <t>Koszty postępowania sądowego i prokuratorskiego</t>
  </si>
  <si>
    <t>14 000,00</t>
  </si>
  <si>
    <t>1 827 387,00</t>
  </si>
  <si>
    <t>75022</t>
  </si>
  <si>
    <t>Rady gmin (miast i miast na prawach powiatu)</t>
  </si>
  <si>
    <t>85 050,00</t>
  </si>
  <si>
    <t>79 500,00</t>
  </si>
  <si>
    <t>3 250,00</t>
  </si>
  <si>
    <t>2 300,00</t>
  </si>
  <si>
    <t>1 566 340,00</t>
  </si>
  <si>
    <t>2710</t>
  </si>
  <si>
    <t>Dotacja celowa na pomoc finansową udzielaną między jednostkami samorządu terytorialnego na dofinansowanie własnych zadań bieżących</t>
  </si>
  <si>
    <t>1 550,00</t>
  </si>
  <si>
    <t>940 000,00</t>
  </si>
  <si>
    <t>4040</t>
  </si>
  <si>
    <t>Dodatkowe wynagrodzenie roczne</t>
  </si>
  <si>
    <t>70 650,00</t>
  </si>
  <si>
    <t>149 500,00</t>
  </si>
  <si>
    <t>20 300,00</t>
  </si>
  <si>
    <t>2 600,00</t>
  </si>
  <si>
    <t>37 640,00</t>
  </si>
  <si>
    <t>36 000,00</t>
  </si>
  <si>
    <t>4280</t>
  </si>
  <si>
    <t>Zakup usług zdrowotnych</t>
  </si>
  <si>
    <t>1 500,00</t>
  </si>
  <si>
    <t>195 400,00</t>
  </si>
  <si>
    <t>11 000,00</t>
  </si>
  <si>
    <t>4360</t>
  </si>
  <si>
    <t>Opłaty z tytułu zakupu usług telekomunikacyjnych świadczonych w ruchomej publicznej sieci telefonicznej</t>
  </si>
  <si>
    <t>6 700,00</t>
  </si>
  <si>
    <t>5 900,00</t>
  </si>
  <si>
    <t>12 850,00</t>
  </si>
  <si>
    <t>25 800,00</t>
  </si>
  <si>
    <t>250,00</t>
  </si>
  <si>
    <t>75075</t>
  </si>
  <si>
    <t>Promocja jednostek samorządu terytorialnego</t>
  </si>
  <si>
    <t>73 300,00</t>
  </si>
  <si>
    <t>5 600,00</t>
  </si>
  <si>
    <t>8 700,00</t>
  </si>
  <si>
    <t>59 000,00</t>
  </si>
  <si>
    <t>75095</t>
  </si>
  <si>
    <t>34 000,00</t>
  </si>
  <si>
    <t>23 500,00</t>
  </si>
  <si>
    <t>7 600,00</t>
  </si>
  <si>
    <t>10 355,00</t>
  </si>
  <si>
    <t>9 455,00</t>
  </si>
  <si>
    <t>408,00</t>
  </si>
  <si>
    <t>36,00</t>
  </si>
  <si>
    <t>291,00</t>
  </si>
  <si>
    <t>2 100,80</t>
  </si>
  <si>
    <t>51,00</t>
  </si>
  <si>
    <t>204,00</t>
  </si>
  <si>
    <t>754</t>
  </si>
  <si>
    <t>Bezpieczeństwo publiczne i ochrona przeciwpożarowa</t>
  </si>
  <si>
    <t>222 077,00</t>
  </si>
  <si>
    <t>75403</t>
  </si>
  <si>
    <t>Jednostki terenowe Policji</t>
  </si>
  <si>
    <t>550,00</t>
  </si>
  <si>
    <t>75412</t>
  </si>
  <si>
    <t>Ochotnicze straże pożarne</t>
  </si>
  <si>
    <t>175 827,00</t>
  </si>
  <si>
    <t>21 930,00</t>
  </si>
  <si>
    <t>19 000,00</t>
  </si>
  <si>
    <t>Zakup materiałów i wyposażenia  (Fundusz sołecki 15.666,40 zł)</t>
  </si>
  <si>
    <t>40 464,00</t>
  </si>
  <si>
    <t>32 000,00</t>
  </si>
  <si>
    <t>Zakup usług pozostałych  (Fundusz sołecki 1.500,00 zł)</t>
  </si>
  <si>
    <t>25 331,00</t>
  </si>
  <si>
    <t>18 500,00</t>
  </si>
  <si>
    <t xml:space="preserve">Wydatki na zakupy inwestycyjne jednostek budżetowych   (Fundusz sołecki 14.524,00 zł)    </t>
  </si>
  <si>
    <t>17 602,00</t>
  </si>
  <si>
    <t>75421</t>
  </si>
  <si>
    <t>Zarządzanie kryzysowe</t>
  </si>
  <si>
    <t>45 700,00</t>
  </si>
  <si>
    <t>4810</t>
  </si>
  <si>
    <t>Rezerwy</t>
  </si>
  <si>
    <t>45 200,00</t>
  </si>
  <si>
    <t>36 650,00</t>
  </si>
  <si>
    <t>75647</t>
  </si>
  <si>
    <t>Pobór podatków, opłat i niepodatkowych należności budżetowych</t>
  </si>
  <si>
    <t>4100</t>
  </si>
  <si>
    <t>Wynagrodzenia agencyjno-prowizyjne</t>
  </si>
  <si>
    <t>15 000,00</t>
  </si>
  <si>
    <t>20 578,00</t>
  </si>
  <si>
    <t>72,00</t>
  </si>
  <si>
    <t>757</t>
  </si>
  <si>
    <t>Obsługa długu publicznego</t>
  </si>
  <si>
    <t>440 000,00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</si>
  <si>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</si>
  <si>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</si>
  <si>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</si>
  <si>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</si>
  <si>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12 000,00</t>
  </si>
  <si>
    <t>8110</t>
  </si>
  <si>
    <t>Odsetki od samorządowych papierów wartościowych lub zaciągniętych przez jednostkę samorządu terytorialnego kredytów i pożyczek</t>
  </si>
  <si>
    <t>428 000,00</t>
  </si>
  <si>
    <t>28 000,00</t>
  </si>
  <si>
    <t>75818</t>
  </si>
  <si>
    <t>Rezerwy ogólne i celowe</t>
  </si>
  <si>
    <t>7 842 821,00</t>
  </si>
  <si>
    <t>3 340 068,00</t>
  </si>
  <si>
    <t>2590</t>
  </si>
  <si>
    <t>Dotacja podmiotowa z budżetu dla publicznej jednostki systemu oświaty prowadzonej przez osobę prawną inną niż jednostka samorządu terytorialnego lub przez osobę fizyczną</t>
  </si>
  <si>
    <t>505 289,00</t>
  </si>
  <si>
    <t>137 759,00</t>
  </si>
  <si>
    <t>1 591 071,00</t>
  </si>
  <si>
    <t>117 037,00</t>
  </si>
  <si>
    <t>270 313,00</t>
  </si>
  <si>
    <t>41 197,00</t>
  </si>
  <si>
    <t>4140</t>
  </si>
  <si>
    <t>Wpłaty na Państwowy Fundusz Rehabilitacji Osób Niepełnosprawnych</t>
  </si>
  <si>
    <t>1 092,00</t>
  </si>
  <si>
    <t>608,00</t>
  </si>
  <si>
    <t>Zakup materiałów i wyposażenia  (Fundusz sołecki 4.200,00 zł)</t>
  </si>
  <si>
    <t>83 762,00</t>
  </si>
  <si>
    <t>4240</t>
  </si>
  <si>
    <t>Zakup pomocy naukowych, dydaktycznych i książek</t>
  </si>
  <si>
    <t>9 757,00</t>
  </si>
  <si>
    <t>101 869,00</t>
  </si>
  <si>
    <t>11 229,00</t>
  </si>
  <si>
    <t>2 824,00</t>
  </si>
  <si>
    <t>87 229,00</t>
  </si>
  <si>
    <t>1 125,00</t>
  </si>
  <si>
    <t>1 130,00</t>
  </si>
  <si>
    <t>2 438,00</t>
  </si>
  <si>
    <t>4 044,00</t>
  </si>
  <si>
    <t>4 422,00</t>
  </si>
  <si>
    <t>100 423,00</t>
  </si>
  <si>
    <t>260 950,00</t>
  </si>
  <si>
    <t>4 500,00</t>
  </si>
  <si>
    <t>80103</t>
  </si>
  <si>
    <t>Oddziały przedszkolne w szkołach podstawowych</t>
  </si>
  <si>
    <t>1 600,00</t>
  </si>
  <si>
    <t>1 881 616,00</t>
  </si>
  <si>
    <t>127 000,00</t>
  </si>
  <si>
    <t>2540</t>
  </si>
  <si>
    <t>Dotacja podmiotowa z budżetu dla niepublicznej jednostki systemu oświaty</t>
  </si>
  <si>
    <t>545 000,00</t>
  </si>
  <si>
    <t>70 740,00</t>
  </si>
  <si>
    <t>57 259,00</t>
  </si>
  <si>
    <t>683 785,00</t>
  </si>
  <si>
    <t>40 809,00</t>
  </si>
  <si>
    <t>115 315,00</t>
  </si>
  <si>
    <t>18 079,00</t>
  </si>
  <si>
    <t>563,00</t>
  </si>
  <si>
    <t>756,00</t>
  </si>
  <si>
    <t>52 998,00</t>
  </si>
  <si>
    <t>13 046,00</t>
  </si>
  <si>
    <t>50 497,00</t>
  </si>
  <si>
    <t>8 894,00</t>
  </si>
  <si>
    <t>1 746,00</t>
  </si>
  <si>
    <t>41 834,00</t>
  </si>
  <si>
    <t>816,00</t>
  </si>
  <si>
    <t>941,00</t>
  </si>
  <si>
    <t>1 344,00</t>
  </si>
  <si>
    <t>530,00</t>
  </si>
  <si>
    <t>2 108,00</t>
  </si>
  <si>
    <t>47 556,00</t>
  </si>
  <si>
    <t>80110</t>
  </si>
  <si>
    <t>Gimnazja</t>
  </si>
  <si>
    <t>1 818 042,00</t>
  </si>
  <si>
    <t>100 750,00</t>
  </si>
  <si>
    <t>1 137 379,00</t>
  </si>
  <si>
    <t>81 225,00</t>
  </si>
  <si>
    <t>200 845,00</t>
  </si>
  <si>
    <t>28 947,00</t>
  </si>
  <si>
    <t>504,00</t>
  </si>
  <si>
    <t>48 836,00</t>
  </si>
  <si>
    <t>10 385,00</t>
  </si>
  <si>
    <t>65 993,00</t>
  </si>
  <si>
    <t>8 720,00</t>
  </si>
  <si>
    <t>1 737,00</t>
  </si>
  <si>
    <t>51 966,00</t>
  </si>
  <si>
    <t>719,00</t>
  </si>
  <si>
    <t>759,00</t>
  </si>
  <si>
    <t>1 437,00</t>
  </si>
  <si>
    <t>3 463,00</t>
  </si>
  <si>
    <t>2 606,00</t>
  </si>
  <si>
    <t>71 771,00</t>
  </si>
  <si>
    <t>80113</t>
  </si>
  <si>
    <t>Dowożenie uczniów do szkół</t>
  </si>
  <si>
    <t>361 600,00</t>
  </si>
  <si>
    <t>1 900,00</t>
  </si>
  <si>
    <t>359 700,00</t>
  </si>
  <si>
    <t>80146</t>
  </si>
  <si>
    <t>Dokształcanie i doskonalenie nauczycieli</t>
  </si>
  <si>
    <t>31 363,00</t>
  </si>
  <si>
    <t>6 803,00</t>
  </si>
  <si>
    <t>3 600,00</t>
  </si>
  <si>
    <t>2 947,00</t>
  </si>
  <si>
    <t>18 013,00</t>
  </si>
  <si>
    <t>80148</t>
  </si>
  <si>
    <t>Stołówki szkolne i przedszkolne</t>
  </si>
  <si>
    <t>243 354,00</t>
  </si>
  <si>
    <t>156 845,00</t>
  </si>
  <si>
    <t>12 005,00</t>
  </si>
  <si>
    <t>26 137,00</t>
  </si>
  <si>
    <t>4 240,00</t>
  </si>
  <si>
    <t>14 618,00</t>
  </si>
  <si>
    <t>12 123,00</t>
  </si>
  <si>
    <t>477,00</t>
  </si>
  <si>
    <t>5 306,00</t>
  </si>
  <si>
    <t>2 306,00</t>
  </si>
  <si>
    <t>7 747,00</t>
  </si>
  <si>
    <t>165 178,00</t>
  </si>
  <si>
    <t>2820</t>
  </si>
  <si>
    <t>Dotacja celowa z budżetu na finansowanie lub dofinansowanie zadań zleconych do realizacji stowarzyszeniom</t>
  </si>
  <si>
    <t>9 984,00</t>
  </si>
  <si>
    <t>600,00</t>
  </si>
  <si>
    <t>75 550,00</t>
  </si>
  <si>
    <t>4 194,00</t>
  </si>
  <si>
    <t>11 754,00</t>
  </si>
  <si>
    <t>1 308,00</t>
  </si>
  <si>
    <t>722,00</t>
  </si>
  <si>
    <t>Zakup materiałów i wyposażenia    (Fundusz sołecki 2.989,86zł)</t>
  </si>
  <si>
    <t>8 716,00</t>
  </si>
  <si>
    <t>9 800,00</t>
  </si>
  <si>
    <t>800,00</t>
  </si>
  <si>
    <t>40 550,00</t>
  </si>
  <si>
    <t>851</t>
  </si>
  <si>
    <t>Ochrona zdrowia</t>
  </si>
  <si>
    <t>107 110,00</t>
  </si>
  <si>
    <t>85153</t>
  </si>
  <si>
    <t>Zwalczanie narkomanii</t>
  </si>
  <si>
    <t>85154</t>
  </si>
  <si>
    <t>Przeciwdziałanie alkoholizmowi</t>
  </si>
  <si>
    <t>104 110,00</t>
  </si>
  <si>
    <t>25 103,00</t>
  </si>
  <si>
    <t>1 728,00</t>
  </si>
  <si>
    <t>4 569,00</t>
  </si>
  <si>
    <t>658,00</t>
  </si>
  <si>
    <t>14 600,00</t>
  </si>
  <si>
    <t>10 631,00</t>
  </si>
  <si>
    <t>45 439,00</t>
  </si>
  <si>
    <t>276,00</t>
  </si>
  <si>
    <t>547,00</t>
  </si>
  <si>
    <t>259,00</t>
  </si>
  <si>
    <t>2 085 240,00</t>
  </si>
  <si>
    <t>85202</t>
  </si>
  <si>
    <t>Domy pomocy społecznej</t>
  </si>
  <si>
    <t>188 869,00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</si>
  <si>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</si>
  <si>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</si>
  <si>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</si>
  <si>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</si>
  <si>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1 240 855,00</t>
  </si>
  <si>
    <t>19 916,00</t>
  </si>
  <si>
    <t>20 626,00</t>
  </si>
  <si>
    <t>488,00</t>
  </si>
  <si>
    <t>4 700,00</t>
  </si>
  <si>
    <t>7 845,00</t>
  </si>
  <si>
    <t>6 299,00</t>
  </si>
  <si>
    <t>3 917,00</t>
  </si>
  <si>
    <t>144 329,00</t>
  </si>
  <si>
    <t>85215</t>
  </si>
  <si>
    <t>Dodatki mieszkaniowe</t>
  </si>
  <si>
    <t>15 299,00</t>
  </si>
  <si>
    <t>13 491,00</t>
  </si>
  <si>
    <t>1 808,00</t>
  </si>
  <si>
    <t>21 118,00</t>
  </si>
  <si>
    <t>363 370,00</t>
  </si>
  <si>
    <t>445,00</t>
  </si>
  <si>
    <t>248 759,00</t>
  </si>
  <si>
    <t>19 989,00</t>
  </si>
  <si>
    <t>42 180,00</t>
  </si>
  <si>
    <t>6 680,00</t>
  </si>
  <si>
    <t>11 953,00</t>
  </si>
  <si>
    <t>7 321,00</t>
  </si>
  <si>
    <t>424,00</t>
  </si>
  <si>
    <t>8 302,00</t>
  </si>
  <si>
    <t>435,00</t>
  </si>
  <si>
    <t>3 916,00</t>
  </si>
  <si>
    <t>3 892,00</t>
  </si>
  <si>
    <t>6 378,00</t>
  </si>
  <si>
    <t>2 046,00</t>
  </si>
  <si>
    <t>5 848,00</t>
  </si>
  <si>
    <t>1 208,00</t>
  </si>
  <si>
    <t>106,00</t>
  </si>
  <si>
    <t>4 534,00</t>
  </si>
  <si>
    <t>90 135,00</t>
  </si>
  <si>
    <t>74 201,00</t>
  </si>
  <si>
    <t>1 480,00</t>
  </si>
  <si>
    <t>14 454,00</t>
  </si>
  <si>
    <t>48 042,00</t>
  </si>
  <si>
    <t>85311</t>
  </si>
  <si>
    <t>Rehabilitacja zawodowa i społeczna osób niepełnosprawnych</t>
  </si>
  <si>
    <t>5 166,00</t>
  </si>
  <si>
    <t>42 876,00</t>
  </si>
  <si>
    <t>3119</t>
  </si>
  <si>
    <t>4 502,00</t>
  </si>
  <si>
    <t>4017</t>
  </si>
  <si>
    <t>4 323,00</t>
  </si>
  <si>
    <t>4117</t>
  </si>
  <si>
    <t>2 461,00</t>
  </si>
  <si>
    <t>4127</t>
  </si>
  <si>
    <t>379,00</t>
  </si>
  <si>
    <t>4177</t>
  </si>
  <si>
    <t>18 323,00</t>
  </si>
  <si>
    <t>4217</t>
  </si>
  <si>
    <t>562,00</t>
  </si>
  <si>
    <t>4307</t>
  </si>
  <si>
    <t>10 396,00</t>
  </si>
  <si>
    <t>4309</t>
  </si>
  <si>
    <t>157 553,00</t>
  </si>
  <si>
    <t>85401</t>
  </si>
  <si>
    <t>Świetlice szkolne</t>
  </si>
  <si>
    <t>97 823,00</t>
  </si>
  <si>
    <t>4 222,00</t>
  </si>
  <si>
    <t>65 180,00</t>
  </si>
  <si>
    <t>3 278,00</t>
  </si>
  <si>
    <t>10 865,00</t>
  </si>
  <si>
    <t>748,00</t>
  </si>
  <si>
    <t>10 406,00</t>
  </si>
  <si>
    <t>433,00</t>
  </si>
  <si>
    <t>2 691,00</t>
  </si>
  <si>
    <t>59 730,00</t>
  </si>
  <si>
    <t>3240</t>
  </si>
  <si>
    <t>Stypendia dla uczniów</t>
  </si>
  <si>
    <t>49 719,00</t>
  </si>
  <si>
    <t>3260</t>
  </si>
  <si>
    <t>Inne formy pomocy dla uczniów</t>
  </si>
  <si>
    <t>10 011,00</t>
  </si>
  <si>
    <t>5 529 131,00</t>
  </si>
  <si>
    <t>90003</t>
  </si>
  <si>
    <t>Oczyszczanie miast i wsi</t>
  </si>
  <si>
    <t>47 800,00</t>
  </si>
  <si>
    <t>Zakup materiałów i wyposażenia  (Fundusz sołecki 6.733,50 zł)</t>
  </si>
  <si>
    <t>19 900,00</t>
  </si>
  <si>
    <t>Zakup usług pozostałych  (Fundusz sołecki 440,02 zł)</t>
  </si>
  <si>
    <t>27 900,00</t>
  </si>
  <si>
    <t>1 380 321,00</t>
  </si>
  <si>
    <t>Zakup materiałów i wyposażenia   (Fundusz sołecki 470,00 zł)</t>
  </si>
  <si>
    <t>11 323,00</t>
  </si>
  <si>
    <t>Zakup usług pozostałych  (Fundusz sołecki 1.035,00 zł)</t>
  </si>
  <si>
    <t>50 877,00</t>
  </si>
  <si>
    <t>6057</t>
  </si>
  <si>
    <t>663 237,00</t>
  </si>
  <si>
    <t>6059</t>
  </si>
  <si>
    <t>654 884,00</t>
  </si>
  <si>
    <t>90013</t>
  </si>
  <si>
    <t>Schroniska dla zwierząt</t>
  </si>
  <si>
    <t>13 000,00</t>
  </si>
  <si>
    <t>4 300,00</t>
  </si>
  <si>
    <t>6 200,00</t>
  </si>
  <si>
    <t>90015</t>
  </si>
  <si>
    <t>Oświetlenie ulic, placów i dróg</t>
  </si>
  <si>
    <t>295 600,00</t>
  </si>
  <si>
    <t>219 000,00</t>
  </si>
  <si>
    <t>67 600,00</t>
  </si>
  <si>
    <t>6 000,00</t>
  </si>
  <si>
    <t>3 629 350,00</t>
  </si>
  <si>
    <t>2650</t>
  </si>
  <si>
    <t>Dotacja przedmiotowa z budżetu dla samorządowego zakładu budżetowego</t>
  </si>
  <si>
    <t>869 000,00</t>
  </si>
  <si>
    <t>273 000,00</t>
  </si>
  <si>
    <t>6218</t>
  </si>
  <si>
    <t>1 487 350,00</t>
  </si>
  <si>
    <t>6219</t>
  </si>
  <si>
    <t>1 000 000,00</t>
  </si>
  <si>
    <t>163 060,00</t>
  </si>
  <si>
    <t>Zakup materiałów i wyposażenia (Fundusz sołecki 6.018,28 zł)</t>
  </si>
  <si>
    <t>11 740,00</t>
  </si>
  <si>
    <t>56 460,00</t>
  </si>
  <si>
    <t>Zakup usług remontowych  (Fundusz sołecki 1.500,00 zł)</t>
  </si>
  <si>
    <t>36 860,00</t>
  </si>
  <si>
    <t>16 000,00</t>
  </si>
  <si>
    <t>921</t>
  </si>
  <si>
    <t>Kultura i ochrona dziedzictwa narodowego</t>
  </si>
  <si>
    <t>1 453 806,00</t>
  </si>
  <si>
    <t>92114</t>
  </si>
  <si>
    <t>Pozostałe instytucje kultury</t>
  </si>
  <si>
    <t>669 219,00</t>
  </si>
  <si>
    <t>2480</t>
  </si>
  <si>
    <t>Dotacja podmiotowa z budżetu dla samorządowej instytucji kultury</t>
  </si>
  <si>
    <t>92116</t>
  </si>
  <si>
    <t>Biblioteki</t>
  </si>
  <si>
    <t>144 887,00</t>
  </si>
  <si>
    <t>92195</t>
  </si>
  <si>
    <t>639 700,00</t>
  </si>
  <si>
    <t>Zakup materiałów i wyposażenia  (Fundusz sołecki 26.861,62 zł)</t>
  </si>
  <si>
    <t>32 689,00</t>
  </si>
  <si>
    <t>Zakup energii  (Fundusz sołecki 200,00 zł)</t>
  </si>
  <si>
    <t>Zakup usług pozostałych  (Fundusz sołecki 18.548,69 zł)</t>
  </si>
  <si>
    <t>49 811,00</t>
  </si>
  <si>
    <t>6058</t>
  </si>
  <si>
    <t>218 000,00</t>
  </si>
  <si>
    <t>339 000,00</t>
  </si>
  <si>
    <t>926</t>
  </si>
  <si>
    <t>Kultura fizyczna</t>
  </si>
  <si>
    <t>166 398,00</t>
  </si>
  <si>
    <t>92695</t>
  </si>
  <si>
    <t>31 065,00</t>
  </si>
  <si>
    <t>1 800,00</t>
  </si>
  <si>
    <t>3250</t>
  </si>
  <si>
    <t>Stypendia różne</t>
  </si>
  <si>
    <t>4 800,00</t>
  </si>
  <si>
    <t>9 000,00</t>
  </si>
  <si>
    <t>Zakup usług pozostałych  (Fundusz sołecki 1.980,00zł)</t>
  </si>
  <si>
    <t>18 850,00</t>
  </si>
  <si>
    <t>Wydatki inwestycyjne jednostek budżetowych  (Fundusz sołecki 32.764,63zł)</t>
  </si>
  <si>
    <t>100 883,00</t>
  </si>
  <si>
    <t>23 093 775,00</t>
  </si>
  <si>
    <t xml:space="preserve">plan 26.01.2011r. </t>
  </si>
  <si>
    <t>zmiana 29.06.2011r.</t>
  </si>
  <si>
    <t>zmiana 21.07.2011r.</t>
  </si>
  <si>
    <t>zmiana 26.10.2011r.</t>
  </si>
  <si>
    <t>zmiana 30.11.2011r.</t>
  </si>
  <si>
    <t>zmiana 20.12.2011r.</t>
  </si>
  <si>
    <t>plan po zmianach na 31.12.2011r.</t>
  </si>
  <si>
    <t>Projekt: Remont świetlicy wiejskiej w miejscowości Śródka wraz z ułożeniem chodnika - etap I</t>
  </si>
  <si>
    <t>Działalnośc usługowa</t>
  </si>
  <si>
    <t>Projekt: Nie bój się nie lękaj   wypłyń na głębię - daj sobie pomóc.</t>
  </si>
  <si>
    <t>Pozostała działalność w zakresie polityki społecznej</t>
  </si>
  <si>
    <t>Składki na ubezpiecenia społeczne</t>
  </si>
  <si>
    <t>zakup materiałów i wyposażenia</t>
  </si>
  <si>
    <t>Projekt: Zagospodarowanie  terenu parku w Kleszczewie dla celów rekreacyjnych</t>
  </si>
  <si>
    <t>Projekt:Budowa ciśnieniowej kanalizacji sanitarnej w miejscowościch Krzyżowniki, Śródka, Zimin, Krerowo, Markowice, Kleszczewo, Poklatki oraz wymiana sieci wodociągowej w miejscowościach Krerowo, Kleszczewo, Poklatki</t>
  </si>
  <si>
    <t>Dotacje celowe z budzetu na finansowanie lub dofinansowanie kosztów realizacji inwestycji i zakupów inwestycyjnych zakładów budżetowych</t>
  </si>
  <si>
    <t>Projekt:  Przebudowa i modernizacja Gminnego Ośrodka Kultury i Sportu w Kleszczewie - Etap I,  Przebudowa i modernizacja Gminnego Ośrodka Kultury i Sportu w Kleszczewie - Etap II</t>
  </si>
  <si>
    <t>Razem</t>
  </si>
  <si>
    <t>w tym wydatki do pokrycia ze:</t>
  </si>
  <si>
    <t>środków z Unii Europejskiej</t>
  </si>
  <si>
    <t>środków własnych</t>
  </si>
  <si>
    <t>środków z budżetu państwa</t>
  </si>
  <si>
    <t>zmiana 30.03.2011r.</t>
  </si>
  <si>
    <t>zmiana  30.03.2011r.</t>
  </si>
  <si>
    <t>Kleszczewo 08.03.2012r.</t>
  </si>
  <si>
    <t>Zmiany w planie wydatków na realizację programów finansowanych z udziałem środków, o których mowa w art. 5 ust. 1 pkt 2 i 3  dokonywane w 2011r.</t>
  </si>
  <si>
    <t>% wykona- nia planu</t>
  </si>
  <si>
    <t>% wykona-nia planu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</si>
</sst>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25"/>
      <color indexed="9"/>
      <name val="Arial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25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5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33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NumberFormat="1" applyFont="1" applyFill="1" applyBorder="1" applyAlignment="1" applyProtection="1">
      <alignment horizontal="left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wrapText="1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wrapText="1"/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/>
      <protection locked="0"/>
    </xf>
    <xf numFmtId="4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8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4" borderId="13" xfId="0" applyNumberFormat="1" applyFont="1" applyFill="1" applyBorder="1" applyAlignment="1" applyProtection="1">
      <alignment horizontal="right" wrapText="1"/>
      <protection locked="0"/>
    </xf>
    <xf numFmtId="4" fontId="8" fillId="34" borderId="13" xfId="0" applyNumberFormat="1" applyFont="1" applyFill="1" applyBorder="1" applyAlignment="1" applyProtection="1">
      <alignment horizontal="right" wrapText="1"/>
      <protection locked="0"/>
    </xf>
    <xf numFmtId="4" fontId="8" fillId="33" borderId="13" xfId="0" applyNumberFormat="1" applyFont="1" applyFill="1" applyBorder="1" applyAlignment="1" applyProtection="1">
      <alignment horizontal="right"/>
      <protection locked="0"/>
    </xf>
    <xf numFmtId="4" fontId="9" fillId="33" borderId="13" xfId="0" applyNumberFormat="1" applyFont="1" applyFill="1" applyBorder="1" applyAlignment="1" applyProtection="1">
      <alignment horizontal="right"/>
      <protection locked="0"/>
    </xf>
    <xf numFmtId="4" fontId="9" fillId="33" borderId="13" xfId="0" applyNumberFormat="1" applyFont="1" applyFill="1" applyBorder="1" applyAlignment="1" applyProtection="1">
      <alignment horizontal="right" vertical="center"/>
      <protection locked="0"/>
    </xf>
    <xf numFmtId="4" fontId="9" fillId="34" borderId="14" xfId="0" applyNumberFormat="1" applyFont="1" applyFill="1" applyBorder="1" applyAlignment="1" applyProtection="1">
      <alignment horizontal="right" wrapText="1"/>
      <protection locked="0"/>
    </xf>
    <xf numFmtId="4" fontId="8" fillId="34" borderId="14" xfId="0" applyNumberFormat="1" applyFont="1" applyFill="1" applyBorder="1" applyAlignment="1" applyProtection="1">
      <alignment horizontal="right" wrapText="1"/>
      <protection locked="0"/>
    </xf>
    <xf numFmtId="4" fontId="8" fillId="33" borderId="14" xfId="0" applyNumberFormat="1" applyFont="1" applyFill="1" applyBorder="1" applyAlignment="1" applyProtection="1">
      <alignment/>
      <protection locked="0"/>
    </xf>
    <xf numFmtId="4" fontId="9" fillId="33" borderId="14" xfId="0" applyNumberFormat="1" applyFont="1" applyFill="1" applyBorder="1" applyAlignment="1" applyProtection="1">
      <alignment horizontal="right" vertical="center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NumberFormat="1" applyFont="1" applyFill="1" applyBorder="1" applyAlignment="1" applyProtection="1">
      <alignment horizontal="left" vertical="top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 locked="0"/>
    </xf>
    <xf numFmtId="0" fontId="13" fillId="33" borderId="0" xfId="0" applyNumberFormat="1" applyFont="1" applyFill="1" applyBorder="1" applyAlignment="1" applyProtection="1">
      <alignment/>
      <protection locked="0"/>
    </xf>
    <xf numFmtId="0" fontId="13" fillId="33" borderId="15" xfId="0" applyNumberFormat="1" applyFont="1" applyFill="1" applyBorder="1" applyAlignment="1" applyProtection="1">
      <alignment horizontal="center" vertical="center"/>
      <protection locked="0"/>
    </xf>
    <xf numFmtId="0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5" xfId="0" applyNumberFormat="1" applyFont="1" applyFill="1" applyBorder="1" applyAlignment="1" applyProtection="1">
      <alignment horizontal="center" vertical="top" wrapText="1"/>
      <protection locked="0"/>
    </xf>
    <xf numFmtId="4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0" applyNumberFormat="1" applyFont="1" applyFill="1" applyBorder="1" applyAlignment="1" applyProtection="1">
      <alignment horizontal="left"/>
      <protection locked="0"/>
    </xf>
    <xf numFmtId="0" fontId="13" fillId="33" borderId="12" xfId="0" applyNumberFormat="1" applyFont="1" applyFill="1" applyBorder="1" applyAlignment="1" applyProtection="1">
      <alignment horizontal="left" vertical="top"/>
      <protection locked="0"/>
    </xf>
    <xf numFmtId="0" fontId="13" fillId="33" borderId="12" xfId="0" applyNumberFormat="1" applyFont="1" applyFill="1" applyBorder="1" applyAlignment="1" applyProtection="1">
      <alignment horizontal="left" wrapText="1"/>
      <protection locked="0"/>
    </xf>
    <xf numFmtId="4" fontId="13" fillId="33" borderId="12" xfId="0" applyNumberFormat="1" applyFont="1" applyFill="1" applyBorder="1" applyAlignment="1" applyProtection="1">
      <alignment horizontal="right"/>
      <protection locked="0"/>
    </xf>
    <xf numFmtId="0" fontId="13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vertical="top" wrapText="1"/>
      <protection locked="0"/>
    </xf>
    <xf numFmtId="4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vertical="center"/>
      <protection locked="0"/>
    </xf>
    <xf numFmtId="4" fontId="13" fillId="33" borderId="12" xfId="0" applyNumberFormat="1" applyFont="1" applyFill="1" applyBorder="1" applyAlignment="1" applyProtection="1">
      <alignment/>
      <protection locked="0"/>
    </xf>
    <xf numFmtId="0" fontId="13" fillId="33" borderId="12" xfId="0" applyNumberFormat="1" applyFont="1" applyFill="1" applyBorder="1" applyAlignment="1" applyProtection="1">
      <alignment/>
      <protection locked="0"/>
    </xf>
    <xf numFmtId="4" fontId="13" fillId="33" borderId="13" xfId="0" applyNumberFormat="1" applyFont="1" applyFill="1" applyBorder="1" applyAlignment="1" applyProtection="1">
      <alignment/>
      <protection locked="0"/>
    </xf>
    <xf numFmtId="4" fontId="13" fillId="33" borderId="0" xfId="0" applyNumberFormat="1" applyFont="1" applyFill="1" applyBorder="1" applyAlignment="1" applyProtection="1">
      <alignment horizontal="left"/>
      <protection locked="0"/>
    </xf>
    <xf numFmtId="0" fontId="13" fillId="33" borderId="17" xfId="0" applyNumberFormat="1" applyFont="1" applyFill="1" applyBorder="1" applyAlignment="1" applyProtection="1">
      <alignment horizontal="left"/>
      <protection locked="0"/>
    </xf>
    <xf numFmtId="0" fontId="13" fillId="33" borderId="17" xfId="0" applyNumberFormat="1" applyFont="1" applyFill="1" applyBorder="1" applyAlignment="1" applyProtection="1">
      <alignment horizontal="left" vertical="top"/>
      <protection locked="0"/>
    </xf>
    <xf numFmtId="0" fontId="13" fillId="33" borderId="17" xfId="0" applyNumberFormat="1" applyFont="1" applyFill="1" applyBorder="1" applyAlignment="1" applyProtection="1">
      <alignment horizontal="left" wrapText="1"/>
      <protection locked="0"/>
    </xf>
    <xf numFmtId="4" fontId="13" fillId="33" borderId="17" xfId="0" applyNumberFormat="1" applyFont="1" applyFill="1" applyBorder="1" applyAlignment="1" applyProtection="1">
      <alignment/>
      <protection locked="0"/>
    </xf>
    <xf numFmtId="0" fontId="13" fillId="33" borderId="17" xfId="0" applyNumberFormat="1" applyFont="1" applyFill="1" applyBorder="1" applyAlignment="1" applyProtection="1">
      <alignment/>
      <protection locked="0"/>
    </xf>
    <xf numFmtId="4" fontId="13" fillId="33" borderId="17" xfId="0" applyNumberFormat="1" applyFont="1" applyFill="1" applyBorder="1" applyAlignment="1" applyProtection="1">
      <alignment horizontal="right"/>
      <protection locked="0"/>
    </xf>
    <xf numFmtId="0" fontId="13" fillId="33" borderId="12" xfId="0" applyNumberFormat="1" applyFont="1" applyFill="1" applyBorder="1" applyAlignment="1" applyProtection="1">
      <alignment horizontal="center" vertical="center"/>
      <protection locked="0"/>
    </xf>
    <xf numFmtId="0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2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4" fontId="13" fillId="33" borderId="12" xfId="0" applyNumberFormat="1" applyFont="1" applyFill="1" applyBorder="1" applyAlignment="1" applyProtection="1">
      <alignment horizontal="left"/>
      <protection locked="0"/>
    </xf>
    <xf numFmtId="4" fontId="13" fillId="33" borderId="0" xfId="0" applyNumberFormat="1" applyFont="1" applyFill="1" applyBorder="1" applyAlignment="1" applyProtection="1">
      <alignment/>
      <protection locked="0"/>
    </xf>
    <xf numFmtId="4" fontId="13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center"/>
      <protection locked="0"/>
    </xf>
    <xf numFmtId="49" fontId="1" fillId="34" borderId="18" xfId="0" applyNumberFormat="1" applyFont="1" applyFill="1" applyBorder="1" applyAlignment="1" applyProtection="1">
      <alignment horizontal="left" wrapText="1"/>
      <protection locked="0"/>
    </xf>
    <xf numFmtId="49" fontId="1" fillId="34" borderId="18" xfId="0" applyNumberFormat="1" applyFont="1" applyFill="1" applyBorder="1" applyAlignment="1" applyProtection="1">
      <alignment horizontal="left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49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3" xfId="0" applyNumberFormat="1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left" wrapText="1"/>
      <protection locked="0"/>
    </xf>
    <xf numFmtId="4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wrapText="1"/>
      <protection locked="0"/>
    </xf>
    <xf numFmtId="0" fontId="13" fillId="33" borderId="13" xfId="0" applyNumberFormat="1" applyFont="1" applyFill="1" applyBorder="1" applyAlignment="1" applyProtection="1">
      <alignment horizontal="left"/>
      <protection locked="0"/>
    </xf>
    <xf numFmtId="0" fontId="52" fillId="0" borderId="17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13" fillId="33" borderId="17" xfId="0" applyNumberFormat="1" applyFont="1" applyFill="1" applyBorder="1" applyAlignment="1" applyProtection="1">
      <alignment horizontal="left"/>
      <protection locked="0"/>
    </xf>
    <xf numFmtId="0" fontId="13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7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1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wrapText="1"/>
    </xf>
    <xf numFmtId="0" fontId="1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wrapText="1"/>
    </xf>
    <xf numFmtId="4" fontId="1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Border="1" applyAlignment="1">
      <alignment wrapText="1"/>
    </xf>
    <xf numFmtId="0" fontId="14" fillId="33" borderId="13" xfId="0" applyNumberFormat="1" applyFont="1" applyFill="1" applyBorder="1" applyAlignment="1" applyProtection="1">
      <alignment horizontal="left" wrapText="1"/>
      <protection locked="0"/>
    </xf>
    <xf numFmtId="0" fontId="53" fillId="0" borderId="17" xfId="0" applyFont="1" applyBorder="1" applyAlignment="1">
      <alignment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4"/>
  <sheetViews>
    <sheetView showGridLines="0" view="pageLayout" workbookViewId="0" topLeftCell="A5">
      <selection activeCell="K17" sqref="K17"/>
    </sheetView>
  </sheetViews>
  <sheetFormatPr defaultColWidth="9.33203125" defaultRowHeight="12.75"/>
  <cols>
    <col min="1" max="1" width="6.66015625" style="1" customWidth="1"/>
    <col min="2" max="2" width="7" style="1" customWidth="1"/>
    <col min="3" max="3" width="5.83203125" style="1" customWidth="1"/>
    <col min="4" max="4" width="52.5" style="1" customWidth="1"/>
    <col min="5" max="5" width="14.83203125" style="2" customWidth="1"/>
    <col min="6" max="6" width="13.33203125" style="13" bestFit="1" customWidth="1"/>
    <col min="7" max="7" width="9.33203125" style="13" customWidth="1"/>
  </cols>
  <sheetData>
    <row r="1" spans="1:5" ht="15.75">
      <c r="A1" s="108" t="s">
        <v>277</v>
      </c>
      <c r="B1" s="108"/>
      <c r="C1" s="108"/>
      <c r="D1" s="108"/>
      <c r="E1" s="108"/>
    </row>
    <row r="2" spans="1:5" ht="20.25" customHeight="1">
      <c r="A2" s="109" t="s">
        <v>278</v>
      </c>
      <c r="B2" s="110"/>
      <c r="C2" s="110"/>
      <c r="D2" s="110"/>
      <c r="E2" s="110"/>
    </row>
    <row r="3" spans="1:7" ht="33.75">
      <c r="A3" s="105" t="s">
        <v>0</v>
      </c>
      <c r="B3" s="105" t="s">
        <v>279</v>
      </c>
      <c r="C3" s="105" t="s">
        <v>280</v>
      </c>
      <c r="D3" s="105" t="s">
        <v>1</v>
      </c>
      <c r="E3" s="106" t="s">
        <v>281</v>
      </c>
      <c r="F3" s="107" t="s">
        <v>282</v>
      </c>
      <c r="G3" s="51" t="s">
        <v>860</v>
      </c>
    </row>
    <row r="4" spans="1:7" ht="12.75">
      <c r="A4" s="3" t="s">
        <v>2</v>
      </c>
      <c r="B4" s="3"/>
      <c r="C4" s="3"/>
      <c r="D4" s="4" t="s">
        <v>3</v>
      </c>
      <c r="E4" s="5" t="s">
        <v>4</v>
      </c>
      <c r="F4" s="16">
        <f>F5+F7</f>
        <v>407940.6</v>
      </c>
      <c r="G4" s="17">
        <f>F4*100/E4</f>
        <v>100.00186305104025</v>
      </c>
    </row>
    <row r="5" spans="1:7" ht="15">
      <c r="A5" s="6"/>
      <c r="B5" s="7" t="s">
        <v>5</v>
      </c>
      <c r="C5" s="6"/>
      <c r="D5" s="8" t="s">
        <v>6</v>
      </c>
      <c r="E5" s="9" t="s">
        <v>7</v>
      </c>
      <c r="F5" s="14">
        <f>F6</f>
        <v>132500</v>
      </c>
      <c r="G5" s="15">
        <f aca="true" t="shared" si="0" ref="G5:G68">F5*100/E5</f>
        <v>100</v>
      </c>
    </row>
    <row r="6" spans="1:7" ht="45">
      <c r="A6" s="7"/>
      <c r="B6" s="7"/>
      <c r="C6" s="7" t="s">
        <v>8</v>
      </c>
      <c r="D6" s="8" t="s">
        <v>9</v>
      </c>
      <c r="E6" s="9" t="s">
        <v>7</v>
      </c>
      <c r="F6" s="14">
        <v>132500</v>
      </c>
      <c r="G6" s="15">
        <f t="shared" si="0"/>
        <v>100</v>
      </c>
    </row>
    <row r="7" spans="1:7" ht="15">
      <c r="A7" s="6"/>
      <c r="B7" s="7" t="s">
        <v>10</v>
      </c>
      <c r="C7" s="6"/>
      <c r="D7" s="8" t="s">
        <v>11</v>
      </c>
      <c r="E7" s="9" t="s">
        <v>12</v>
      </c>
      <c r="F7" s="14">
        <f>F8+F9</f>
        <v>275440.6</v>
      </c>
      <c r="G7" s="15">
        <f t="shared" si="0"/>
        <v>100.00275929173337</v>
      </c>
    </row>
    <row r="8" spans="1:7" ht="45">
      <c r="A8" s="7"/>
      <c r="B8" s="7"/>
      <c r="C8" s="7" t="s">
        <v>13</v>
      </c>
      <c r="D8" s="8" t="s">
        <v>14</v>
      </c>
      <c r="E8" s="9" t="s">
        <v>15</v>
      </c>
      <c r="F8" s="14">
        <v>308.72</v>
      </c>
      <c r="G8" s="15">
        <f t="shared" si="0"/>
        <v>102.90666666666668</v>
      </c>
    </row>
    <row r="9" spans="1:7" ht="33.75">
      <c r="A9" s="7"/>
      <c r="B9" s="7"/>
      <c r="C9" s="7" t="s">
        <v>16</v>
      </c>
      <c r="D9" s="8" t="s">
        <v>17</v>
      </c>
      <c r="E9" s="9" t="s">
        <v>18</v>
      </c>
      <c r="F9" s="14">
        <v>275131.88</v>
      </c>
      <c r="G9" s="15">
        <f t="shared" si="0"/>
        <v>99.99959292414941</v>
      </c>
    </row>
    <row r="10" spans="1:7" ht="12.75">
      <c r="A10" s="3" t="s">
        <v>19</v>
      </c>
      <c r="B10" s="3"/>
      <c r="C10" s="3"/>
      <c r="D10" s="4" t="s">
        <v>20</v>
      </c>
      <c r="E10" s="5" t="s">
        <v>21</v>
      </c>
      <c r="F10" s="16">
        <f>F11+F13</f>
        <v>156846.98</v>
      </c>
      <c r="G10" s="17">
        <f t="shared" si="0"/>
        <v>100.02996173469388</v>
      </c>
    </row>
    <row r="11" spans="1:7" ht="15">
      <c r="A11" s="6"/>
      <c r="B11" s="7" t="s">
        <v>22</v>
      </c>
      <c r="C11" s="6"/>
      <c r="D11" s="8" t="s">
        <v>23</v>
      </c>
      <c r="E11" s="9" t="s">
        <v>24</v>
      </c>
      <c r="F11" s="14">
        <f>F12</f>
        <v>140000</v>
      </c>
      <c r="G11" s="15">
        <f t="shared" si="0"/>
        <v>100</v>
      </c>
    </row>
    <row r="12" spans="1:7" ht="33.75">
      <c r="A12" s="7"/>
      <c r="B12" s="7"/>
      <c r="C12" s="7" t="s">
        <v>25</v>
      </c>
      <c r="D12" s="8" t="s">
        <v>26</v>
      </c>
      <c r="E12" s="9" t="s">
        <v>24</v>
      </c>
      <c r="F12" s="14">
        <v>140000</v>
      </c>
      <c r="G12" s="15">
        <f t="shared" si="0"/>
        <v>100</v>
      </c>
    </row>
    <row r="13" spans="1:7" ht="15">
      <c r="A13" s="6"/>
      <c r="B13" s="7" t="s">
        <v>27</v>
      </c>
      <c r="C13" s="6"/>
      <c r="D13" s="8" t="s">
        <v>28</v>
      </c>
      <c r="E13" s="9" t="s">
        <v>29</v>
      </c>
      <c r="F13" s="14">
        <f>F14</f>
        <v>16846.98</v>
      </c>
      <c r="G13" s="15">
        <f t="shared" si="0"/>
        <v>100.27964285714286</v>
      </c>
    </row>
    <row r="14" spans="1:7" ht="12.75">
      <c r="A14" s="7"/>
      <c r="B14" s="7"/>
      <c r="C14" s="7" t="s">
        <v>30</v>
      </c>
      <c r="D14" s="8" t="s">
        <v>31</v>
      </c>
      <c r="E14" s="9" t="s">
        <v>29</v>
      </c>
      <c r="F14" s="14">
        <v>16846.98</v>
      </c>
      <c r="G14" s="15">
        <f t="shared" si="0"/>
        <v>100.27964285714286</v>
      </c>
    </row>
    <row r="15" spans="1:7" ht="12.75">
      <c r="A15" s="3" t="s">
        <v>32</v>
      </c>
      <c r="B15" s="3"/>
      <c r="C15" s="3"/>
      <c r="D15" s="4" t="s">
        <v>33</v>
      </c>
      <c r="E15" s="5" t="s">
        <v>34</v>
      </c>
      <c r="F15" s="16">
        <f>F16</f>
        <v>779031.67</v>
      </c>
      <c r="G15" s="17">
        <f t="shared" si="0"/>
        <v>50.19226722591078</v>
      </c>
    </row>
    <row r="16" spans="1:7" ht="15">
      <c r="A16" s="6"/>
      <c r="B16" s="7" t="s">
        <v>35</v>
      </c>
      <c r="C16" s="6"/>
      <c r="D16" s="8" t="s">
        <v>36</v>
      </c>
      <c r="E16" s="9" t="s">
        <v>34</v>
      </c>
      <c r="F16" s="14">
        <f>SUM(F17:F20)</f>
        <v>779031.67</v>
      </c>
      <c r="G16" s="15">
        <f t="shared" si="0"/>
        <v>50.19226722591078</v>
      </c>
    </row>
    <row r="17" spans="1:7" ht="22.5">
      <c r="A17" s="7"/>
      <c r="B17" s="7"/>
      <c r="C17" s="7" t="s">
        <v>37</v>
      </c>
      <c r="D17" s="8" t="s">
        <v>38</v>
      </c>
      <c r="E17" s="9" t="s">
        <v>39</v>
      </c>
      <c r="F17" s="14">
        <v>10537.56</v>
      </c>
      <c r="G17" s="15">
        <f t="shared" si="0"/>
        <v>34.10875898232666</v>
      </c>
    </row>
    <row r="18" spans="1:7" ht="45">
      <c r="A18" s="7"/>
      <c r="B18" s="7"/>
      <c r="C18" s="7" t="s">
        <v>13</v>
      </c>
      <c r="D18" s="8" t="s">
        <v>14</v>
      </c>
      <c r="E18" s="9" t="s">
        <v>40</v>
      </c>
      <c r="F18" s="14">
        <v>153863.66</v>
      </c>
      <c r="G18" s="15">
        <f t="shared" si="0"/>
        <v>96.1647875</v>
      </c>
    </row>
    <row r="19" spans="1:7" ht="22.5">
      <c r="A19" s="7"/>
      <c r="B19" s="7"/>
      <c r="C19" s="7" t="s">
        <v>41</v>
      </c>
      <c r="D19" s="8" t="s">
        <v>42</v>
      </c>
      <c r="E19" s="9" t="s">
        <v>43</v>
      </c>
      <c r="F19" s="14">
        <v>609792.02</v>
      </c>
      <c r="G19" s="15">
        <f t="shared" si="0"/>
        <v>44.89703806726692</v>
      </c>
    </row>
    <row r="20" spans="1:7" ht="12.75">
      <c r="A20" s="7"/>
      <c r="B20" s="7"/>
      <c r="C20" s="7" t="s">
        <v>44</v>
      </c>
      <c r="D20" s="8" t="s">
        <v>45</v>
      </c>
      <c r="E20" s="9" t="s">
        <v>46</v>
      </c>
      <c r="F20" s="14">
        <v>4838.43</v>
      </c>
      <c r="G20" s="15">
        <f t="shared" si="0"/>
        <v>161.281</v>
      </c>
    </row>
    <row r="21" spans="1:7" ht="12.75">
      <c r="A21" s="3" t="s">
        <v>47</v>
      </c>
      <c r="B21" s="3"/>
      <c r="C21" s="3"/>
      <c r="D21" s="4" t="s">
        <v>48</v>
      </c>
      <c r="E21" s="5" t="s">
        <v>49</v>
      </c>
      <c r="F21" s="16">
        <f>F22+F25+F28</f>
        <v>69657.85</v>
      </c>
      <c r="G21" s="17">
        <f t="shared" si="0"/>
        <v>99.65785369901428</v>
      </c>
    </row>
    <row r="22" spans="1:7" ht="15">
      <c r="A22" s="6"/>
      <c r="B22" s="7" t="s">
        <v>50</v>
      </c>
      <c r="C22" s="6"/>
      <c r="D22" s="8" t="s">
        <v>51</v>
      </c>
      <c r="E22" s="9" t="s">
        <v>52</v>
      </c>
      <c r="F22" s="14">
        <f>SUM(F23:F24)</f>
        <v>44613.95</v>
      </c>
      <c r="G22" s="15">
        <f t="shared" si="0"/>
        <v>100.03127802690582</v>
      </c>
    </row>
    <row r="23" spans="1:7" ht="33.75">
      <c r="A23" s="7"/>
      <c r="B23" s="7"/>
      <c r="C23" s="7" t="s">
        <v>16</v>
      </c>
      <c r="D23" s="8" t="s">
        <v>17</v>
      </c>
      <c r="E23" s="9" t="s">
        <v>52</v>
      </c>
      <c r="F23" s="14">
        <v>44600</v>
      </c>
      <c r="G23" s="15">
        <f t="shared" si="0"/>
        <v>100</v>
      </c>
    </row>
    <row r="24" spans="1:7" ht="33.75">
      <c r="A24" s="7"/>
      <c r="B24" s="7"/>
      <c r="C24" s="10" t="s">
        <v>200</v>
      </c>
      <c r="D24" s="8" t="s">
        <v>201</v>
      </c>
      <c r="E24" s="9"/>
      <c r="F24" s="14">
        <v>13.95</v>
      </c>
      <c r="G24" s="15"/>
    </row>
    <row r="25" spans="1:7" ht="15">
      <c r="A25" s="6"/>
      <c r="B25" s="7" t="s">
        <v>53</v>
      </c>
      <c r="C25" s="6"/>
      <c r="D25" s="8" t="s">
        <v>54</v>
      </c>
      <c r="E25" s="9" t="s">
        <v>55</v>
      </c>
      <c r="F25" s="14">
        <f>F26+F27</f>
        <v>1024.4</v>
      </c>
      <c r="G25" s="15">
        <f t="shared" si="0"/>
        <v>85.36666666666667</v>
      </c>
    </row>
    <row r="26" spans="1:7" ht="12.75">
      <c r="A26" s="7"/>
      <c r="B26" s="7"/>
      <c r="C26" s="7" t="s">
        <v>56</v>
      </c>
      <c r="D26" s="8" t="s">
        <v>57</v>
      </c>
      <c r="E26" s="9" t="s">
        <v>58</v>
      </c>
      <c r="F26" s="14">
        <v>987.4</v>
      </c>
      <c r="G26" s="15">
        <f t="shared" si="0"/>
        <v>84.90111779879622</v>
      </c>
    </row>
    <row r="27" spans="1:7" ht="12.75">
      <c r="A27" s="7"/>
      <c r="B27" s="7"/>
      <c r="C27" s="7" t="s">
        <v>59</v>
      </c>
      <c r="D27" s="8" t="s">
        <v>60</v>
      </c>
      <c r="E27" s="9" t="s">
        <v>61</v>
      </c>
      <c r="F27" s="14">
        <v>37</v>
      </c>
      <c r="G27" s="15">
        <f t="shared" si="0"/>
        <v>100</v>
      </c>
    </row>
    <row r="28" spans="1:7" ht="15">
      <c r="A28" s="6"/>
      <c r="B28" s="7" t="s">
        <v>62</v>
      </c>
      <c r="C28" s="6"/>
      <c r="D28" s="8" t="s">
        <v>63</v>
      </c>
      <c r="E28" s="9" t="s">
        <v>64</v>
      </c>
      <c r="F28" s="14">
        <f>F29</f>
        <v>24019.5</v>
      </c>
      <c r="G28" s="15">
        <f t="shared" si="0"/>
        <v>99.67838320122837</v>
      </c>
    </row>
    <row r="29" spans="1:7" ht="33.75">
      <c r="A29" s="7"/>
      <c r="B29" s="7"/>
      <c r="C29" s="7" t="s">
        <v>16</v>
      </c>
      <c r="D29" s="8" t="s">
        <v>17</v>
      </c>
      <c r="E29" s="9" t="s">
        <v>64</v>
      </c>
      <c r="F29" s="14">
        <v>24019.5</v>
      </c>
      <c r="G29" s="15">
        <f t="shared" si="0"/>
        <v>99.67838320122837</v>
      </c>
    </row>
    <row r="30" spans="1:7" ht="22.5">
      <c r="A30" s="3" t="s">
        <v>65</v>
      </c>
      <c r="B30" s="3"/>
      <c r="C30" s="3"/>
      <c r="D30" s="4" t="s">
        <v>66</v>
      </c>
      <c r="E30" s="5" t="s">
        <v>67</v>
      </c>
      <c r="F30" s="16">
        <f>F31+F33</f>
        <v>8755</v>
      </c>
      <c r="G30" s="17">
        <f t="shared" si="0"/>
        <v>100</v>
      </c>
    </row>
    <row r="31" spans="1:7" ht="22.5">
      <c r="A31" s="6"/>
      <c r="B31" s="7" t="s">
        <v>68</v>
      </c>
      <c r="C31" s="6"/>
      <c r="D31" s="8" t="s">
        <v>69</v>
      </c>
      <c r="E31" s="9" t="s">
        <v>70</v>
      </c>
      <c r="F31" s="14">
        <f>F32</f>
        <v>900</v>
      </c>
      <c r="G31" s="15">
        <f t="shared" si="0"/>
        <v>100</v>
      </c>
    </row>
    <row r="32" spans="1:7" ht="33.75">
      <c r="A32" s="7"/>
      <c r="B32" s="7"/>
      <c r="C32" s="7" t="s">
        <v>16</v>
      </c>
      <c r="D32" s="8" t="s">
        <v>17</v>
      </c>
      <c r="E32" s="9" t="s">
        <v>70</v>
      </c>
      <c r="F32" s="14">
        <v>900</v>
      </c>
      <c r="G32" s="15">
        <f t="shared" si="0"/>
        <v>100</v>
      </c>
    </row>
    <row r="33" spans="1:7" ht="15">
      <c r="A33" s="6"/>
      <c r="B33" s="7" t="s">
        <v>71</v>
      </c>
      <c r="C33" s="6"/>
      <c r="D33" s="8" t="s">
        <v>72</v>
      </c>
      <c r="E33" s="9" t="s">
        <v>73</v>
      </c>
      <c r="F33" s="14">
        <f>F34</f>
        <v>7855</v>
      </c>
      <c r="G33" s="15">
        <f t="shared" si="0"/>
        <v>100</v>
      </c>
    </row>
    <row r="34" spans="1:7" ht="33.75">
      <c r="A34" s="7"/>
      <c r="B34" s="7"/>
      <c r="C34" s="7" t="s">
        <v>16</v>
      </c>
      <c r="D34" s="8" t="s">
        <v>17</v>
      </c>
      <c r="E34" s="9" t="s">
        <v>73</v>
      </c>
      <c r="F34" s="14">
        <v>7855</v>
      </c>
      <c r="G34" s="15">
        <f t="shared" si="0"/>
        <v>100</v>
      </c>
    </row>
    <row r="35" spans="1:7" ht="33.75">
      <c r="A35" s="3" t="s">
        <v>74</v>
      </c>
      <c r="B35" s="3"/>
      <c r="C35" s="3"/>
      <c r="D35" s="4" t="s">
        <v>75</v>
      </c>
      <c r="E35" s="5" t="s">
        <v>76</v>
      </c>
      <c r="F35" s="16">
        <f>F36+F39+F47+F57+F63</f>
        <v>8602418.82</v>
      </c>
      <c r="G35" s="17">
        <f t="shared" si="0"/>
        <v>105.0851789836454</v>
      </c>
    </row>
    <row r="36" spans="1:7" ht="15">
      <c r="A36" s="6"/>
      <c r="B36" s="7" t="s">
        <v>77</v>
      </c>
      <c r="C36" s="6"/>
      <c r="D36" s="8" t="s">
        <v>78</v>
      </c>
      <c r="E36" s="9" t="s">
        <v>79</v>
      </c>
      <c r="F36" s="14">
        <f>SUM(F37:F38)</f>
        <v>2056.16</v>
      </c>
      <c r="G36" s="15">
        <f t="shared" si="0"/>
        <v>46.730909090909094</v>
      </c>
    </row>
    <row r="37" spans="1:7" ht="22.5">
      <c r="A37" s="7"/>
      <c r="B37" s="7"/>
      <c r="C37" s="7" t="s">
        <v>80</v>
      </c>
      <c r="D37" s="8" t="s">
        <v>81</v>
      </c>
      <c r="E37" s="9" t="s">
        <v>82</v>
      </c>
      <c r="F37" s="14">
        <v>1963.69</v>
      </c>
      <c r="G37" s="15">
        <f t="shared" si="0"/>
        <v>49.09225</v>
      </c>
    </row>
    <row r="38" spans="1:7" ht="12.75">
      <c r="A38" s="7"/>
      <c r="B38" s="7"/>
      <c r="C38" s="7" t="s">
        <v>83</v>
      </c>
      <c r="D38" s="8" t="s">
        <v>84</v>
      </c>
      <c r="E38" s="9" t="s">
        <v>85</v>
      </c>
      <c r="F38" s="14">
        <v>92.47</v>
      </c>
      <c r="G38" s="15">
        <f t="shared" si="0"/>
        <v>23.1175</v>
      </c>
    </row>
    <row r="39" spans="1:7" ht="33.75">
      <c r="A39" s="6"/>
      <c r="B39" s="7" t="s">
        <v>86</v>
      </c>
      <c r="C39" s="6"/>
      <c r="D39" s="8" t="s">
        <v>87</v>
      </c>
      <c r="E39" s="9" t="s">
        <v>88</v>
      </c>
      <c r="F39" s="14">
        <f>SUM(F40:F46)</f>
        <v>1545783.91</v>
      </c>
      <c r="G39" s="15">
        <f t="shared" si="0"/>
        <v>113.0879077787703</v>
      </c>
    </row>
    <row r="40" spans="1:7" ht="12.75">
      <c r="A40" s="7"/>
      <c r="B40" s="7"/>
      <c r="C40" s="7" t="s">
        <v>89</v>
      </c>
      <c r="D40" s="8" t="s">
        <v>90</v>
      </c>
      <c r="E40" s="9" t="s">
        <v>91</v>
      </c>
      <c r="F40" s="14">
        <v>1187751.23</v>
      </c>
      <c r="G40" s="15">
        <f t="shared" si="0"/>
        <v>115.72383270311691</v>
      </c>
    </row>
    <row r="41" spans="1:7" ht="12.75">
      <c r="A41" s="7"/>
      <c r="B41" s="7"/>
      <c r="C41" s="7" t="s">
        <v>92</v>
      </c>
      <c r="D41" s="8" t="s">
        <v>93</v>
      </c>
      <c r="E41" s="9" t="s">
        <v>94</v>
      </c>
      <c r="F41" s="14">
        <v>178999</v>
      </c>
      <c r="G41" s="15">
        <f t="shared" si="0"/>
        <v>99.66536748329621</v>
      </c>
    </row>
    <row r="42" spans="1:7" ht="12.75">
      <c r="A42" s="7"/>
      <c r="B42" s="7"/>
      <c r="C42" s="7" t="s">
        <v>95</v>
      </c>
      <c r="D42" s="8" t="s">
        <v>96</v>
      </c>
      <c r="E42" s="9" t="s">
        <v>97</v>
      </c>
      <c r="F42" s="14">
        <v>2357</v>
      </c>
      <c r="G42" s="15">
        <f t="shared" si="0"/>
        <v>97.39669421487604</v>
      </c>
    </row>
    <row r="43" spans="1:7" ht="12.75">
      <c r="A43" s="7"/>
      <c r="B43" s="7"/>
      <c r="C43" s="7" t="s">
        <v>98</v>
      </c>
      <c r="D43" s="8" t="s">
        <v>99</v>
      </c>
      <c r="E43" s="9" t="s">
        <v>100</v>
      </c>
      <c r="F43" s="14">
        <v>63460</v>
      </c>
      <c r="G43" s="15">
        <f t="shared" si="0"/>
        <v>100.73015873015873</v>
      </c>
    </row>
    <row r="44" spans="1:7" ht="12.75">
      <c r="A44" s="7"/>
      <c r="B44" s="7"/>
      <c r="C44" s="7" t="s">
        <v>101</v>
      </c>
      <c r="D44" s="8" t="s">
        <v>102</v>
      </c>
      <c r="E44" s="9" t="s">
        <v>103</v>
      </c>
      <c r="F44" s="14">
        <v>77768.88</v>
      </c>
      <c r="G44" s="15">
        <f t="shared" si="0"/>
        <v>129.6148</v>
      </c>
    </row>
    <row r="45" spans="1:7" ht="12.75">
      <c r="A45" s="7"/>
      <c r="B45" s="7"/>
      <c r="C45" s="7" t="s">
        <v>119</v>
      </c>
      <c r="D45" s="8" t="s">
        <v>120</v>
      </c>
      <c r="E45" s="9"/>
      <c r="F45" s="14">
        <v>8.8</v>
      </c>
      <c r="G45" s="15"/>
    </row>
    <row r="46" spans="1:7" ht="12.75">
      <c r="A46" s="7"/>
      <c r="B46" s="7"/>
      <c r="C46" s="7" t="s">
        <v>83</v>
      </c>
      <c r="D46" s="8" t="s">
        <v>84</v>
      </c>
      <c r="E46" s="9" t="s">
        <v>104</v>
      </c>
      <c r="F46" s="14">
        <v>35439</v>
      </c>
      <c r="G46" s="15">
        <f t="shared" si="0"/>
        <v>99.82816901408451</v>
      </c>
    </row>
    <row r="47" spans="1:7" ht="45">
      <c r="A47" s="6"/>
      <c r="B47" s="7" t="s">
        <v>105</v>
      </c>
      <c r="C47" s="6"/>
      <c r="D47" s="8" t="s">
        <v>106</v>
      </c>
      <c r="E47" s="9" t="s">
        <v>107</v>
      </c>
      <c r="F47" s="14">
        <f>SUM(F48:F56)</f>
        <v>1820808.6600000001</v>
      </c>
      <c r="G47" s="15">
        <f t="shared" si="0"/>
        <v>109.67702774740913</v>
      </c>
    </row>
    <row r="48" spans="1:7" ht="12.75">
      <c r="A48" s="7"/>
      <c r="B48" s="7"/>
      <c r="C48" s="7" t="s">
        <v>89</v>
      </c>
      <c r="D48" s="8" t="s">
        <v>90</v>
      </c>
      <c r="E48" s="9" t="s">
        <v>108</v>
      </c>
      <c r="F48" s="14">
        <v>740666.38</v>
      </c>
      <c r="G48" s="15">
        <f t="shared" si="0"/>
        <v>105.20829261363636</v>
      </c>
    </row>
    <row r="49" spans="1:7" ht="12.75">
      <c r="A49" s="7"/>
      <c r="B49" s="7"/>
      <c r="C49" s="7" t="s">
        <v>92</v>
      </c>
      <c r="D49" s="8" t="s">
        <v>93</v>
      </c>
      <c r="E49" s="9" t="s">
        <v>109</v>
      </c>
      <c r="F49" s="14">
        <v>511191.97</v>
      </c>
      <c r="G49" s="15">
        <f t="shared" si="0"/>
        <v>103.18772103350828</v>
      </c>
    </row>
    <row r="50" spans="1:7" ht="12.75">
      <c r="A50" s="7"/>
      <c r="B50" s="7"/>
      <c r="C50" s="7" t="s">
        <v>95</v>
      </c>
      <c r="D50" s="8" t="s">
        <v>96</v>
      </c>
      <c r="E50" s="9" t="s">
        <v>110</v>
      </c>
      <c r="F50" s="14">
        <v>194</v>
      </c>
      <c r="G50" s="15">
        <f t="shared" si="0"/>
        <v>102.10526315789474</v>
      </c>
    </row>
    <row r="51" spans="1:7" ht="12.75">
      <c r="A51" s="7"/>
      <c r="B51" s="7"/>
      <c r="C51" s="7" t="s">
        <v>98</v>
      </c>
      <c r="D51" s="8" t="s">
        <v>99</v>
      </c>
      <c r="E51" s="9" t="s">
        <v>111</v>
      </c>
      <c r="F51" s="14">
        <v>140309</v>
      </c>
      <c r="G51" s="15">
        <f t="shared" si="0"/>
        <v>100.94172661870503</v>
      </c>
    </row>
    <row r="52" spans="1:7" ht="12.75">
      <c r="A52" s="7"/>
      <c r="B52" s="7"/>
      <c r="C52" s="7" t="s">
        <v>112</v>
      </c>
      <c r="D52" s="8" t="s">
        <v>113</v>
      </c>
      <c r="E52" s="9" t="s">
        <v>114</v>
      </c>
      <c r="F52" s="14">
        <v>9829</v>
      </c>
      <c r="G52" s="15">
        <f t="shared" si="0"/>
        <v>196.58</v>
      </c>
    </row>
    <row r="53" spans="1:7" ht="12.75">
      <c r="A53" s="7"/>
      <c r="B53" s="7"/>
      <c r="C53" s="7" t="s">
        <v>115</v>
      </c>
      <c r="D53" s="8" t="s">
        <v>116</v>
      </c>
      <c r="E53" s="9" t="s">
        <v>117</v>
      </c>
      <c r="F53" s="14">
        <v>3725</v>
      </c>
      <c r="G53" s="15">
        <f t="shared" si="0"/>
        <v>104.48807854137448</v>
      </c>
    </row>
    <row r="54" spans="1:7" ht="12.75">
      <c r="A54" s="7"/>
      <c r="B54" s="7"/>
      <c r="C54" s="7" t="s">
        <v>101</v>
      </c>
      <c r="D54" s="8" t="s">
        <v>102</v>
      </c>
      <c r="E54" s="9" t="s">
        <v>118</v>
      </c>
      <c r="F54" s="14">
        <v>399315.02</v>
      </c>
      <c r="G54" s="15">
        <f t="shared" si="0"/>
        <v>133.10500666666667</v>
      </c>
    </row>
    <row r="55" spans="1:7" ht="12.75">
      <c r="A55" s="7"/>
      <c r="B55" s="7"/>
      <c r="C55" s="7" t="s">
        <v>119</v>
      </c>
      <c r="D55" s="8" t="s">
        <v>120</v>
      </c>
      <c r="E55" s="9" t="s">
        <v>121</v>
      </c>
      <c r="F55" s="14">
        <v>6503.6</v>
      </c>
      <c r="G55" s="15">
        <f t="shared" si="0"/>
        <v>134.09484536082473</v>
      </c>
    </row>
    <row r="56" spans="1:7" ht="12.75">
      <c r="A56" s="7"/>
      <c r="B56" s="7"/>
      <c r="C56" s="7" t="s">
        <v>83</v>
      </c>
      <c r="D56" s="8" t="s">
        <v>84</v>
      </c>
      <c r="E56" s="9" t="s">
        <v>122</v>
      </c>
      <c r="F56" s="14">
        <v>9074.69</v>
      </c>
      <c r="G56" s="15">
        <f t="shared" si="0"/>
        <v>111.34588957055215</v>
      </c>
    </row>
    <row r="57" spans="1:7" ht="22.5">
      <c r="A57" s="6"/>
      <c r="B57" s="7" t="s">
        <v>123</v>
      </c>
      <c r="C57" s="6"/>
      <c r="D57" s="8" t="s">
        <v>124</v>
      </c>
      <c r="E57" s="9" t="s">
        <v>125</v>
      </c>
      <c r="F57" s="14">
        <f>SUM(F58:F62)</f>
        <v>525784.7999999999</v>
      </c>
      <c r="G57" s="15">
        <f t="shared" si="0"/>
        <v>97.99362594352809</v>
      </c>
    </row>
    <row r="58" spans="1:7" ht="12.75">
      <c r="A58" s="7"/>
      <c r="B58" s="7"/>
      <c r="C58" s="7" t="s">
        <v>126</v>
      </c>
      <c r="D58" s="8" t="s">
        <v>127</v>
      </c>
      <c r="E58" s="9" t="s">
        <v>128</v>
      </c>
      <c r="F58" s="14">
        <v>22324.97</v>
      </c>
      <c r="G58" s="15">
        <f t="shared" si="0"/>
        <v>97.06508695652174</v>
      </c>
    </row>
    <row r="59" spans="1:7" ht="12.75">
      <c r="A59" s="7"/>
      <c r="B59" s="7"/>
      <c r="C59" s="7" t="s">
        <v>129</v>
      </c>
      <c r="D59" s="8" t="s">
        <v>130</v>
      </c>
      <c r="E59" s="9" t="s">
        <v>131</v>
      </c>
      <c r="F59" s="14">
        <v>86544.56</v>
      </c>
      <c r="G59" s="15">
        <f t="shared" si="0"/>
        <v>100.05151445086705</v>
      </c>
    </row>
    <row r="60" spans="1:7" ht="22.5">
      <c r="A60" s="7"/>
      <c r="B60" s="7"/>
      <c r="C60" s="7" t="s">
        <v>132</v>
      </c>
      <c r="D60" s="8" t="s">
        <v>133</v>
      </c>
      <c r="E60" s="9" t="s">
        <v>134</v>
      </c>
      <c r="F60" s="14">
        <v>414801.8</v>
      </c>
      <c r="G60" s="15">
        <f t="shared" si="0"/>
        <v>97.60042352941177</v>
      </c>
    </row>
    <row r="61" spans="1:7" ht="12.75">
      <c r="A61" s="7"/>
      <c r="B61" s="7"/>
      <c r="C61" s="7" t="s">
        <v>119</v>
      </c>
      <c r="D61" s="8" t="s">
        <v>120</v>
      </c>
      <c r="E61" s="9"/>
      <c r="F61" s="14">
        <v>8.8</v>
      </c>
      <c r="G61" s="15"/>
    </row>
    <row r="62" spans="1:7" ht="12.75">
      <c r="A62" s="7"/>
      <c r="B62" s="7"/>
      <c r="C62" s="7" t="s">
        <v>44</v>
      </c>
      <c r="D62" s="8" t="s">
        <v>45</v>
      </c>
      <c r="E62" s="9" t="s">
        <v>135</v>
      </c>
      <c r="F62" s="14">
        <v>2104.67</v>
      </c>
      <c r="G62" s="15">
        <f t="shared" si="0"/>
        <v>102.66682926829269</v>
      </c>
    </row>
    <row r="63" spans="1:7" ht="22.5">
      <c r="A63" s="6"/>
      <c r="B63" s="7" t="s">
        <v>136</v>
      </c>
      <c r="C63" s="6"/>
      <c r="D63" s="8" t="s">
        <v>137</v>
      </c>
      <c r="E63" s="9" t="s">
        <v>138</v>
      </c>
      <c r="F63" s="14">
        <f>F64+F65</f>
        <v>4707985.29</v>
      </c>
      <c r="G63" s="15">
        <f t="shared" si="0"/>
        <v>101.94533196972725</v>
      </c>
    </row>
    <row r="64" spans="1:7" ht="12.75">
      <c r="A64" s="7"/>
      <c r="B64" s="7"/>
      <c r="C64" s="7" t="s">
        <v>139</v>
      </c>
      <c r="D64" s="8" t="s">
        <v>140</v>
      </c>
      <c r="E64" s="9" t="s">
        <v>141</v>
      </c>
      <c r="F64" s="14">
        <v>4625694</v>
      </c>
      <c r="G64" s="15">
        <f t="shared" si="0"/>
        <v>101.70502404605656</v>
      </c>
    </row>
    <row r="65" spans="1:7" ht="12.75">
      <c r="A65" s="7"/>
      <c r="B65" s="7"/>
      <c r="C65" s="7" t="s">
        <v>142</v>
      </c>
      <c r="D65" s="8" t="s">
        <v>143</v>
      </c>
      <c r="E65" s="9" t="s">
        <v>144</v>
      </c>
      <c r="F65" s="14">
        <v>82291.29</v>
      </c>
      <c r="G65" s="15">
        <f t="shared" si="0"/>
        <v>117.5589857142857</v>
      </c>
    </row>
    <row r="66" spans="1:7" ht="12.75">
      <c r="A66" s="3" t="s">
        <v>145</v>
      </c>
      <c r="B66" s="3"/>
      <c r="C66" s="3"/>
      <c r="D66" s="4" t="s">
        <v>146</v>
      </c>
      <c r="E66" s="5" t="s">
        <v>147</v>
      </c>
      <c r="F66" s="16">
        <f>F67+F69+F71</f>
        <v>6238498.7</v>
      </c>
      <c r="G66" s="17">
        <f t="shared" si="0"/>
        <v>100.1738482694657</v>
      </c>
    </row>
    <row r="67" spans="1:7" ht="22.5">
      <c r="A67" s="6"/>
      <c r="B67" s="7" t="s">
        <v>148</v>
      </c>
      <c r="C67" s="6"/>
      <c r="D67" s="8" t="s">
        <v>149</v>
      </c>
      <c r="E67" s="9" t="s">
        <v>150</v>
      </c>
      <c r="F67" s="14">
        <f>F68</f>
        <v>5351536</v>
      </c>
      <c r="G67" s="15">
        <f t="shared" si="0"/>
        <v>100</v>
      </c>
    </row>
    <row r="68" spans="1:7" ht="12.75">
      <c r="A68" s="7"/>
      <c r="B68" s="7"/>
      <c r="C68" s="7" t="s">
        <v>151</v>
      </c>
      <c r="D68" s="8" t="s">
        <v>152</v>
      </c>
      <c r="E68" s="9" t="s">
        <v>150</v>
      </c>
      <c r="F68" s="14">
        <v>5351536</v>
      </c>
      <c r="G68" s="15">
        <f t="shared" si="0"/>
        <v>100</v>
      </c>
    </row>
    <row r="69" spans="1:7" ht="15">
      <c r="A69" s="6"/>
      <c r="B69" s="7" t="s">
        <v>153</v>
      </c>
      <c r="C69" s="6"/>
      <c r="D69" s="8" t="s">
        <v>154</v>
      </c>
      <c r="E69" s="9" t="s">
        <v>155</v>
      </c>
      <c r="F69" s="14">
        <f>F70</f>
        <v>408498</v>
      </c>
      <c r="G69" s="15">
        <f aca="true" t="shared" si="1" ref="G69:G131">F69*100/E69</f>
        <v>100</v>
      </c>
    </row>
    <row r="70" spans="1:7" ht="12.75">
      <c r="A70" s="7"/>
      <c r="B70" s="7"/>
      <c r="C70" s="7" t="s">
        <v>151</v>
      </c>
      <c r="D70" s="8" t="s">
        <v>152</v>
      </c>
      <c r="E70" s="9" t="s">
        <v>155</v>
      </c>
      <c r="F70" s="14">
        <v>408498</v>
      </c>
      <c r="G70" s="15">
        <f t="shared" si="1"/>
        <v>100</v>
      </c>
    </row>
    <row r="71" spans="1:7" ht="15">
      <c r="A71" s="6"/>
      <c r="B71" s="7" t="s">
        <v>156</v>
      </c>
      <c r="C71" s="6"/>
      <c r="D71" s="8" t="s">
        <v>157</v>
      </c>
      <c r="E71" s="9" t="s">
        <v>158</v>
      </c>
      <c r="F71" s="14">
        <f>SUM(F72:F77)</f>
        <v>478464.69999999995</v>
      </c>
      <c r="G71" s="15">
        <f t="shared" si="1"/>
        <v>102.31518824389804</v>
      </c>
    </row>
    <row r="72" spans="1:7" ht="12.75">
      <c r="A72" s="7"/>
      <c r="B72" s="7"/>
      <c r="C72" s="7" t="s">
        <v>119</v>
      </c>
      <c r="D72" s="8" t="s">
        <v>120</v>
      </c>
      <c r="E72" s="9" t="s">
        <v>159</v>
      </c>
      <c r="F72" s="14">
        <v>12950</v>
      </c>
      <c r="G72" s="15">
        <f t="shared" si="1"/>
        <v>100</v>
      </c>
    </row>
    <row r="73" spans="1:7" ht="12.75">
      <c r="A73" s="7"/>
      <c r="B73" s="7"/>
      <c r="C73" s="7" t="s">
        <v>44</v>
      </c>
      <c r="D73" s="8" t="s">
        <v>45</v>
      </c>
      <c r="E73" s="9" t="s">
        <v>160</v>
      </c>
      <c r="F73" s="14">
        <v>66754.18</v>
      </c>
      <c r="G73" s="15">
        <f t="shared" si="1"/>
        <v>115.09341379310344</v>
      </c>
    </row>
    <row r="74" spans="1:7" ht="12.75">
      <c r="A74" s="7"/>
      <c r="B74" s="7"/>
      <c r="C74" s="7" t="s">
        <v>59</v>
      </c>
      <c r="D74" s="8" t="s">
        <v>60</v>
      </c>
      <c r="E74" s="9" t="s">
        <v>161</v>
      </c>
      <c r="F74" s="14">
        <v>306213.78</v>
      </c>
      <c r="G74" s="15">
        <f t="shared" si="1"/>
        <v>100.6818504636023</v>
      </c>
    </row>
    <row r="75" spans="1:7" ht="22.5">
      <c r="A75" s="7"/>
      <c r="B75" s="7"/>
      <c r="C75" s="7" t="s">
        <v>162</v>
      </c>
      <c r="D75" s="8" t="s">
        <v>163</v>
      </c>
      <c r="E75" s="9" t="s">
        <v>164</v>
      </c>
      <c r="F75" s="14">
        <v>18052.55</v>
      </c>
      <c r="G75" s="15">
        <f t="shared" si="1"/>
        <v>99.99750733950036</v>
      </c>
    </row>
    <row r="76" spans="1:7" ht="33.75">
      <c r="A76" s="7"/>
      <c r="B76" s="7"/>
      <c r="C76" s="7" t="s">
        <v>165</v>
      </c>
      <c r="D76" s="8" t="s">
        <v>166</v>
      </c>
      <c r="E76" s="9" t="s">
        <v>167</v>
      </c>
      <c r="F76" s="14">
        <v>7225.6</v>
      </c>
      <c r="G76" s="15">
        <f t="shared" si="1"/>
        <v>99.99446443398837</v>
      </c>
    </row>
    <row r="77" spans="1:7" ht="33.75">
      <c r="A77" s="7"/>
      <c r="B77" s="7"/>
      <c r="C77" s="7" t="s">
        <v>168</v>
      </c>
      <c r="D77" s="8" t="s">
        <v>169</v>
      </c>
      <c r="E77" s="9" t="s">
        <v>170</v>
      </c>
      <c r="F77" s="14">
        <v>67268.59</v>
      </c>
      <c r="G77" s="15">
        <f t="shared" si="1"/>
        <v>99.99939050677132</v>
      </c>
    </row>
    <row r="78" spans="1:7" ht="12.75">
      <c r="A78" s="3" t="s">
        <v>171</v>
      </c>
      <c r="B78" s="3"/>
      <c r="C78" s="3"/>
      <c r="D78" s="4" t="s">
        <v>172</v>
      </c>
      <c r="E78" s="5" t="s">
        <v>173</v>
      </c>
      <c r="F78" s="16">
        <f>F79+F83+F89</f>
        <v>517962.64999999997</v>
      </c>
      <c r="G78" s="17">
        <f t="shared" si="1"/>
        <v>99.62889407800081</v>
      </c>
    </row>
    <row r="79" spans="1:7" ht="15">
      <c r="A79" s="6"/>
      <c r="B79" s="7" t="s">
        <v>174</v>
      </c>
      <c r="C79" s="6"/>
      <c r="D79" s="8" t="s">
        <v>175</v>
      </c>
      <c r="E79" s="9" t="s">
        <v>176</v>
      </c>
      <c r="F79" s="14">
        <f>SUM(F80:F82)</f>
        <v>137557.97</v>
      </c>
      <c r="G79" s="15">
        <f t="shared" si="1"/>
        <v>99.41458285152636</v>
      </c>
    </row>
    <row r="80" spans="1:7" ht="12.75">
      <c r="A80" s="7"/>
      <c r="B80" s="7"/>
      <c r="C80" s="7" t="s">
        <v>44</v>
      </c>
      <c r="D80" s="8" t="s">
        <v>45</v>
      </c>
      <c r="E80" s="9" t="s">
        <v>177</v>
      </c>
      <c r="F80" s="14">
        <v>8593.15</v>
      </c>
      <c r="G80" s="15">
        <f t="shared" si="1"/>
        <v>89.52130430253152</v>
      </c>
    </row>
    <row r="81" spans="1:7" ht="12.75">
      <c r="A81" s="7"/>
      <c r="B81" s="7"/>
      <c r="C81" s="7" t="s">
        <v>59</v>
      </c>
      <c r="D81" s="8" t="s">
        <v>60</v>
      </c>
      <c r="E81" s="9" t="s">
        <v>178</v>
      </c>
      <c r="F81" s="14">
        <v>13514.82</v>
      </c>
      <c r="G81" s="15">
        <f t="shared" si="1"/>
        <v>101.47023049778512</v>
      </c>
    </row>
    <row r="82" spans="1:7" ht="33.75">
      <c r="A82" s="7"/>
      <c r="B82" s="7"/>
      <c r="C82" s="7" t="s">
        <v>165</v>
      </c>
      <c r="D82" s="8" t="s">
        <v>166</v>
      </c>
      <c r="E82" s="9" t="s">
        <v>179</v>
      </c>
      <c r="F82" s="14">
        <v>115450</v>
      </c>
      <c r="G82" s="15">
        <f t="shared" si="1"/>
        <v>100</v>
      </c>
    </row>
    <row r="83" spans="1:7" ht="15">
      <c r="A83" s="6"/>
      <c r="B83" s="7" t="s">
        <v>180</v>
      </c>
      <c r="C83" s="6"/>
      <c r="D83" s="8" t="s">
        <v>181</v>
      </c>
      <c r="E83" s="9" t="s">
        <v>182</v>
      </c>
      <c r="F83" s="14">
        <f>SUM(F84:F88)</f>
        <v>380181.89</v>
      </c>
      <c r="G83" s="15">
        <f t="shared" si="1"/>
        <v>99.70624072257685</v>
      </c>
    </row>
    <row r="84" spans="1:7" ht="12.75">
      <c r="A84" s="7"/>
      <c r="B84" s="7"/>
      <c r="C84" s="7" t="s">
        <v>119</v>
      </c>
      <c r="D84" s="8" t="s">
        <v>120</v>
      </c>
      <c r="E84" s="9" t="s">
        <v>183</v>
      </c>
      <c r="F84" s="14">
        <v>149.6</v>
      </c>
      <c r="G84" s="15">
        <f t="shared" si="1"/>
        <v>74.8</v>
      </c>
    </row>
    <row r="85" spans="1:7" ht="12.75">
      <c r="A85" s="7"/>
      <c r="B85" s="7"/>
      <c r="C85" s="7" t="s">
        <v>56</v>
      </c>
      <c r="D85" s="8" t="s">
        <v>57</v>
      </c>
      <c r="E85" s="9" t="s">
        <v>184</v>
      </c>
      <c r="F85" s="14">
        <v>173814.67</v>
      </c>
      <c r="G85" s="15">
        <f t="shared" si="1"/>
        <v>96.56370555555556</v>
      </c>
    </row>
    <row r="86" spans="1:7" ht="12.75">
      <c r="A86" s="7"/>
      <c r="B86" s="7"/>
      <c r="C86" s="7" t="s">
        <v>44</v>
      </c>
      <c r="D86" s="8" t="s">
        <v>45</v>
      </c>
      <c r="E86" s="9" t="s">
        <v>185</v>
      </c>
      <c r="F86" s="14">
        <v>502.81</v>
      </c>
      <c r="G86" s="15">
        <f t="shared" si="1"/>
        <v>96.88053949903662</v>
      </c>
    </row>
    <row r="87" spans="1:7" ht="12.75">
      <c r="A87" s="7"/>
      <c r="B87" s="7"/>
      <c r="C87" s="7" t="s">
        <v>59</v>
      </c>
      <c r="D87" s="8" t="s">
        <v>60</v>
      </c>
      <c r="E87" s="9" t="s">
        <v>186</v>
      </c>
      <c r="F87" s="14">
        <v>8460.72</v>
      </c>
      <c r="G87" s="15">
        <f t="shared" si="1"/>
        <v>98.57532331352672</v>
      </c>
    </row>
    <row r="88" spans="1:7" ht="33.75">
      <c r="A88" s="7"/>
      <c r="B88" s="7"/>
      <c r="C88" s="7" t="s">
        <v>187</v>
      </c>
      <c r="D88" s="8" t="s">
        <v>188</v>
      </c>
      <c r="E88" s="9" t="s">
        <v>189</v>
      </c>
      <c r="F88" s="14">
        <v>197254.09</v>
      </c>
      <c r="G88" s="15">
        <f t="shared" si="1"/>
        <v>102.73650520833333</v>
      </c>
    </row>
    <row r="89" spans="1:7" ht="15">
      <c r="A89" s="6"/>
      <c r="B89" s="7" t="s">
        <v>190</v>
      </c>
      <c r="C89" s="6"/>
      <c r="D89" s="8" t="s">
        <v>11</v>
      </c>
      <c r="E89" s="9" t="s">
        <v>191</v>
      </c>
      <c r="F89" s="14">
        <f>F90+F91</f>
        <v>222.79</v>
      </c>
      <c r="G89" s="15">
        <f t="shared" si="1"/>
        <v>100.35585585585585</v>
      </c>
    </row>
    <row r="90" spans="1:7" ht="15">
      <c r="A90" s="6"/>
      <c r="B90" s="11"/>
      <c r="C90" s="7" t="s">
        <v>59</v>
      </c>
      <c r="D90" s="8" t="s">
        <v>60</v>
      </c>
      <c r="E90" s="12"/>
      <c r="F90" s="14">
        <v>0.79</v>
      </c>
      <c r="G90" s="15"/>
    </row>
    <row r="91" spans="1:7" ht="22.5">
      <c r="A91" s="7"/>
      <c r="B91" s="7"/>
      <c r="C91" s="7" t="s">
        <v>162</v>
      </c>
      <c r="D91" s="8" t="s">
        <v>163</v>
      </c>
      <c r="E91" s="9" t="s">
        <v>191</v>
      </c>
      <c r="F91" s="14">
        <v>222</v>
      </c>
      <c r="G91" s="15">
        <f t="shared" si="1"/>
        <v>100</v>
      </c>
    </row>
    <row r="92" spans="1:7" ht="12.75">
      <c r="A92" s="3" t="s">
        <v>192</v>
      </c>
      <c r="B92" s="3"/>
      <c r="C92" s="3"/>
      <c r="D92" s="4" t="s">
        <v>193</v>
      </c>
      <c r="E92" s="5" t="s">
        <v>194</v>
      </c>
      <c r="F92" s="16">
        <f>F93+F97+F100+F103+F105+F109+F111+F113</f>
        <v>1388457.36</v>
      </c>
      <c r="G92" s="17">
        <f t="shared" si="1"/>
        <v>98.17227518494924</v>
      </c>
    </row>
    <row r="93" spans="1:7" ht="33.75">
      <c r="A93" s="6"/>
      <c r="B93" s="7" t="s">
        <v>195</v>
      </c>
      <c r="C93" s="6"/>
      <c r="D93" s="8" t="s">
        <v>196</v>
      </c>
      <c r="E93" s="9" t="s">
        <v>197</v>
      </c>
      <c r="F93" s="14">
        <f>SUM(F94:F96)</f>
        <v>1217037.1300000001</v>
      </c>
      <c r="G93" s="15">
        <f t="shared" si="1"/>
        <v>97.99941781908427</v>
      </c>
    </row>
    <row r="94" spans="1:7" ht="12.75">
      <c r="A94" s="7"/>
      <c r="B94" s="7"/>
      <c r="C94" s="7" t="s">
        <v>59</v>
      </c>
      <c r="D94" s="8" t="s">
        <v>60</v>
      </c>
      <c r="E94" s="9" t="s">
        <v>198</v>
      </c>
      <c r="F94" s="14">
        <v>26.4</v>
      </c>
      <c r="G94" s="15">
        <f t="shared" si="1"/>
        <v>97.77777777777777</v>
      </c>
    </row>
    <row r="95" spans="1:7" ht="33.75">
      <c r="A95" s="7"/>
      <c r="B95" s="7"/>
      <c r="C95" s="7" t="s">
        <v>16</v>
      </c>
      <c r="D95" s="8" t="s">
        <v>17</v>
      </c>
      <c r="E95" s="9" t="s">
        <v>199</v>
      </c>
      <c r="F95" s="14">
        <v>1207075.87</v>
      </c>
      <c r="G95" s="15">
        <f t="shared" si="1"/>
        <v>97.9443423860566</v>
      </c>
    </row>
    <row r="96" spans="1:7" ht="33.75">
      <c r="A96" s="7"/>
      <c r="B96" s="7"/>
      <c r="C96" s="7" t="s">
        <v>200</v>
      </c>
      <c r="D96" s="8" t="s">
        <v>201</v>
      </c>
      <c r="E96" s="9" t="s">
        <v>202</v>
      </c>
      <c r="F96" s="14">
        <v>9934.86</v>
      </c>
      <c r="G96" s="15">
        <f t="shared" si="1"/>
        <v>105.18644785600847</v>
      </c>
    </row>
    <row r="97" spans="1:7" ht="45">
      <c r="A97" s="6"/>
      <c r="B97" s="7" t="s">
        <v>203</v>
      </c>
      <c r="C97" s="6"/>
      <c r="D97" s="8" t="s">
        <v>204</v>
      </c>
      <c r="E97" s="9" t="s">
        <v>205</v>
      </c>
      <c r="F97" s="14">
        <f>F98+F99</f>
        <v>3343.55</v>
      </c>
      <c r="G97" s="15">
        <f t="shared" si="1"/>
        <v>98.77548005908419</v>
      </c>
    </row>
    <row r="98" spans="1:7" ht="33.75">
      <c r="A98" s="7"/>
      <c r="B98" s="7"/>
      <c r="C98" s="7" t="s">
        <v>16</v>
      </c>
      <c r="D98" s="8" t="s">
        <v>17</v>
      </c>
      <c r="E98" s="9" t="s">
        <v>135</v>
      </c>
      <c r="F98" s="14">
        <v>2012.4</v>
      </c>
      <c r="G98" s="15">
        <f t="shared" si="1"/>
        <v>98.16585365853659</v>
      </c>
    </row>
    <row r="99" spans="1:7" ht="22.5">
      <c r="A99" s="7"/>
      <c r="B99" s="7"/>
      <c r="C99" s="7" t="s">
        <v>162</v>
      </c>
      <c r="D99" s="8" t="s">
        <v>163</v>
      </c>
      <c r="E99" s="9" t="s">
        <v>206</v>
      </c>
      <c r="F99" s="14">
        <v>1331.15</v>
      </c>
      <c r="G99" s="15">
        <f t="shared" si="1"/>
        <v>99.71161048689139</v>
      </c>
    </row>
    <row r="100" spans="1:7" ht="22.5">
      <c r="A100" s="6"/>
      <c r="B100" s="7" t="s">
        <v>207</v>
      </c>
      <c r="C100" s="6"/>
      <c r="D100" s="8" t="s">
        <v>208</v>
      </c>
      <c r="E100" s="9" t="s">
        <v>209</v>
      </c>
      <c r="F100" s="14">
        <f>F101+F102</f>
        <v>63229.02</v>
      </c>
      <c r="G100" s="15">
        <f t="shared" si="1"/>
        <v>100.00003163105536</v>
      </c>
    </row>
    <row r="101" spans="1:7" ht="12.75">
      <c r="A101" s="7"/>
      <c r="B101" s="7"/>
      <c r="C101" s="7" t="s">
        <v>30</v>
      </c>
      <c r="D101" s="8" t="s">
        <v>31</v>
      </c>
      <c r="E101" s="9" t="s">
        <v>210</v>
      </c>
      <c r="F101" s="14">
        <v>876.02</v>
      </c>
      <c r="G101" s="15">
        <f t="shared" si="1"/>
        <v>100.00228310502283</v>
      </c>
    </row>
    <row r="102" spans="1:7" ht="22.5">
      <c r="A102" s="7"/>
      <c r="B102" s="7"/>
      <c r="C102" s="7" t="s">
        <v>162</v>
      </c>
      <c r="D102" s="8" t="s">
        <v>163</v>
      </c>
      <c r="E102" s="9" t="s">
        <v>211</v>
      </c>
      <c r="F102" s="14">
        <v>62353</v>
      </c>
      <c r="G102" s="15">
        <f t="shared" si="1"/>
        <v>100</v>
      </c>
    </row>
    <row r="103" spans="1:7" ht="15">
      <c r="A103" s="6"/>
      <c r="B103" s="7" t="s">
        <v>212</v>
      </c>
      <c r="C103" s="6"/>
      <c r="D103" s="8" t="s">
        <v>213</v>
      </c>
      <c r="E103" s="9" t="s">
        <v>214</v>
      </c>
      <c r="F103" s="14">
        <f>F104</f>
        <v>14896.34</v>
      </c>
      <c r="G103" s="15">
        <f t="shared" si="1"/>
        <v>93.4174087545466</v>
      </c>
    </row>
    <row r="104" spans="1:7" ht="22.5">
      <c r="A104" s="7"/>
      <c r="B104" s="7"/>
      <c r="C104" s="7" t="s">
        <v>162</v>
      </c>
      <c r="D104" s="8" t="s">
        <v>163</v>
      </c>
      <c r="E104" s="9" t="s">
        <v>214</v>
      </c>
      <c r="F104" s="14">
        <v>14896.34</v>
      </c>
      <c r="G104" s="15">
        <f t="shared" si="1"/>
        <v>93.4174087545466</v>
      </c>
    </row>
    <row r="105" spans="1:7" ht="15">
      <c r="A105" s="6"/>
      <c r="B105" s="7" t="s">
        <v>215</v>
      </c>
      <c r="C105" s="6"/>
      <c r="D105" s="8" t="s">
        <v>216</v>
      </c>
      <c r="E105" s="9" t="s">
        <v>217</v>
      </c>
      <c r="F105" s="14">
        <f>SUM(F106:F108)</f>
        <v>37688.89</v>
      </c>
      <c r="G105" s="15">
        <f t="shared" si="1"/>
        <v>100.2310781341418</v>
      </c>
    </row>
    <row r="106" spans="1:7" ht="12.75">
      <c r="A106" s="7"/>
      <c r="B106" s="7"/>
      <c r="C106" s="7" t="s">
        <v>44</v>
      </c>
      <c r="D106" s="8" t="s">
        <v>45</v>
      </c>
      <c r="E106" s="9" t="s">
        <v>218</v>
      </c>
      <c r="F106" s="14">
        <v>2786.89</v>
      </c>
      <c r="G106" s="15">
        <f t="shared" si="1"/>
        <v>103.21814814814815</v>
      </c>
    </row>
    <row r="107" spans="1:7" ht="12.75">
      <c r="A107" s="7"/>
      <c r="B107" s="7"/>
      <c r="C107" s="7" t="s">
        <v>59</v>
      </c>
      <c r="D107" s="8" t="s">
        <v>60</v>
      </c>
      <c r="E107" s="9" t="s">
        <v>219</v>
      </c>
      <c r="F107" s="14">
        <v>1058</v>
      </c>
      <c r="G107" s="15">
        <f t="shared" si="1"/>
        <v>100</v>
      </c>
    </row>
    <row r="108" spans="1:7" ht="22.5">
      <c r="A108" s="7"/>
      <c r="B108" s="7"/>
      <c r="C108" s="7" t="s">
        <v>162</v>
      </c>
      <c r="D108" s="8" t="s">
        <v>163</v>
      </c>
      <c r="E108" s="9" t="s">
        <v>220</v>
      </c>
      <c r="F108" s="14">
        <v>33844</v>
      </c>
      <c r="G108" s="15">
        <f t="shared" si="1"/>
        <v>100</v>
      </c>
    </row>
    <row r="109" spans="1:7" ht="15">
      <c r="A109" s="6"/>
      <c r="B109" s="7" t="s">
        <v>221</v>
      </c>
      <c r="C109" s="6"/>
      <c r="D109" s="8" t="s">
        <v>222</v>
      </c>
      <c r="E109" s="9" t="s">
        <v>223</v>
      </c>
      <c r="F109" s="14">
        <f>F110</f>
        <v>1251.43</v>
      </c>
      <c r="G109" s="15">
        <f t="shared" si="1"/>
        <v>99.95447284345047</v>
      </c>
    </row>
    <row r="110" spans="1:7" ht="12.75">
      <c r="A110" s="7"/>
      <c r="B110" s="7"/>
      <c r="C110" s="7" t="s">
        <v>59</v>
      </c>
      <c r="D110" s="8" t="s">
        <v>60</v>
      </c>
      <c r="E110" s="9" t="s">
        <v>223</v>
      </c>
      <c r="F110" s="14">
        <v>1251.43</v>
      </c>
      <c r="G110" s="15">
        <f t="shared" si="1"/>
        <v>99.95447284345047</v>
      </c>
    </row>
    <row r="111" spans="1:7" ht="15">
      <c r="A111" s="6"/>
      <c r="B111" s="7" t="s">
        <v>224</v>
      </c>
      <c r="C111" s="6"/>
      <c r="D111" s="8" t="s">
        <v>225</v>
      </c>
      <c r="E111" s="9" t="s">
        <v>226</v>
      </c>
      <c r="F111" s="14">
        <f>F112</f>
        <v>7500</v>
      </c>
      <c r="G111" s="15">
        <f t="shared" si="1"/>
        <v>100</v>
      </c>
    </row>
    <row r="112" spans="1:7" ht="33.75">
      <c r="A112" s="7"/>
      <c r="B112" s="7"/>
      <c r="C112" s="7" t="s">
        <v>16</v>
      </c>
      <c r="D112" s="8" t="s">
        <v>17</v>
      </c>
      <c r="E112" s="9" t="s">
        <v>226</v>
      </c>
      <c r="F112" s="14">
        <v>7500</v>
      </c>
      <c r="G112" s="15">
        <f t="shared" si="1"/>
        <v>100</v>
      </c>
    </row>
    <row r="113" spans="1:7" ht="15">
      <c r="A113" s="6"/>
      <c r="B113" s="7" t="s">
        <v>227</v>
      </c>
      <c r="C113" s="6"/>
      <c r="D113" s="8" t="s">
        <v>11</v>
      </c>
      <c r="E113" s="9" t="s">
        <v>228</v>
      </c>
      <c r="F113" s="14">
        <f>SUM(F114:F115)</f>
        <v>43511</v>
      </c>
      <c r="G113" s="15">
        <f t="shared" si="1"/>
        <v>100</v>
      </c>
    </row>
    <row r="114" spans="1:7" ht="33.75">
      <c r="A114" s="7"/>
      <c r="B114" s="7"/>
      <c r="C114" s="7" t="s">
        <v>16</v>
      </c>
      <c r="D114" s="8" t="s">
        <v>17</v>
      </c>
      <c r="E114" s="9" t="s">
        <v>229</v>
      </c>
      <c r="F114" s="14">
        <v>3400</v>
      </c>
      <c r="G114" s="15">
        <f t="shared" si="1"/>
        <v>100</v>
      </c>
    </row>
    <row r="115" spans="1:7" ht="22.5">
      <c r="A115" s="7"/>
      <c r="B115" s="7"/>
      <c r="C115" s="7" t="s">
        <v>162</v>
      </c>
      <c r="D115" s="8" t="s">
        <v>163</v>
      </c>
      <c r="E115" s="9" t="s">
        <v>230</v>
      </c>
      <c r="F115" s="14">
        <v>40111</v>
      </c>
      <c r="G115" s="15">
        <f t="shared" si="1"/>
        <v>100</v>
      </c>
    </row>
    <row r="116" spans="1:7" ht="12.75">
      <c r="A116" s="3" t="s">
        <v>231</v>
      </c>
      <c r="B116" s="3"/>
      <c r="C116" s="3"/>
      <c r="D116" s="4" t="s">
        <v>232</v>
      </c>
      <c r="E116" s="5" t="s">
        <v>233</v>
      </c>
      <c r="F116" s="16">
        <f>F117</f>
        <v>37269.9</v>
      </c>
      <c r="G116" s="17">
        <f t="shared" si="1"/>
        <v>96.61922538497433</v>
      </c>
    </row>
    <row r="117" spans="1:7" ht="15">
      <c r="A117" s="6"/>
      <c r="B117" s="7" t="s">
        <v>234</v>
      </c>
      <c r="C117" s="6"/>
      <c r="D117" s="8" t="s">
        <v>11</v>
      </c>
      <c r="E117" s="9" t="s">
        <v>233</v>
      </c>
      <c r="F117" s="14">
        <f>SUM(F118:F120)</f>
        <v>37269.9</v>
      </c>
      <c r="G117" s="15">
        <f t="shared" si="1"/>
        <v>96.61922538497433</v>
      </c>
    </row>
    <row r="118" spans="1:7" ht="12.75">
      <c r="A118" s="7"/>
      <c r="B118" s="7"/>
      <c r="C118" s="7" t="s">
        <v>44</v>
      </c>
      <c r="D118" s="8" t="s">
        <v>45</v>
      </c>
      <c r="E118" s="9" t="s">
        <v>183</v>
      </c>
      <c r="F118" s="14">
        <v>283.42</v>
      </c>
      <c r="G118" s="15">
        <f t="shared" si="1"/>
        <v>141.71</v>
      </c>
    </row>
    <row r="119" spans="1:7" ht="45">
      <c r="A119" s="7"/>
      <c r="B119" s="7"/>
      <c r="C119" s="7" t="s">
        <v>235</v>
      </c>
      <c r="D119" s="8" t="s">
        <v>236</v>
      </c>
      <c r="E119" s="9" t="s">
        <v>237</v>
      </c>
      <c r="F119" s="14">
        <v>35057.29</v>
      </c>
      <c r="G119" s="15">
        <f t="shared" si="1"/>
        <v>96.19495664581275</v>
      </c>
    </row>
    <row r="120" spans="1:7" ht="45">
      <c r="A120" s="7"/>
      <c r="B120" s="7"/>
      <c r="C120" s="7" t="s">
        <v>238</v>
      </c>
      <c r="D120" s="8" t="s">
        <v>236</v>
      </c>
      <c r="E120" s="9" t="s">
        <v>239</v>
      </c>
      <c r="F120" s="14">
        <v>1929.19</v>
      </c>
      <c r="G120" s="15">
        <f t="shared" si="1"/>
        <v>99.9580310880829</v>
      </c>
    </row>
    <row r="121" spans="1:7" ht="12.75">
      <c r="A121" s="3" t="s">
        <v>240</v>
      </c>
      <c r="B121" s="3"/>
      <c r="C121" s="3"/>
      <c r="D121" s="4" t="s">
        <v>241</v>
      </c>
      <c r="E121" s="5" t="s">
        <v>242</v>
      </c>
      <c r="F121" s="16">
        <f>F122</f>
        <v>43806.74</v>
      </c>
      <c r="G121" s="17">
        <f t="shared" si="1"/>
        <v>90.2152889328226</v>
      </c>
    </row>
    <row r="122" spans="1:7" ht="15">
      <c r="A122" s="6"/>
      <c r="B122" s="7" t="s">
        <v>243</v>
      </c>
      <c r="C122" s="6"/>
      <c r="D122" s="8" t="s">
        <v>244</v>
      </c>
      <c r="E122" s="9" t="s">
        <v>242</v>
      </c>
      <c r="F122" s="14">
        <f>F123</f>
        <v>43806.74</v>
      </c>
      <c r="G122" s="15">
        <f t="shared" si="1"/>
        <v>90.2152889328226</v>
      </c>
    </row>
    <row r="123" spans="1:7" ht="22.5">
      <c r="A123" s="7"/>
      <c r="B123" s="7"/>
      <c r="C123" s="7" t="s">
        <v>162</v>
      </c>
      <c r="D123" s="8" t="s">
        <v>163</v>
      </c>
      <c r="E123" s="9" t="s">
        <v>242</v>
      </c>
      <c r="F123" s="14">
        <v>43806.74</v>
      </c>
      <c r="G123" s="15">
        <f t="shared" si="1"/>
        <v>90.2152889328226</v>
      </c>
    </row>
    <row r="124" spans="1:7" ht="12.75">
      <c r="A124" s="3" t="s">
        <v>245</v>
      </c>
      <c r="B124" s="3"/>
      <c r="C124" s="3"/>
      <c r="D124" s="4" t="s">
        <v>246</v>
      </c>
      <c r="E124" s="5" t="s">
        <v>247</v>
      </c>
      <c r="F124" s="16">
        <f>F125+F127+F130+F132+F134</f>
        <v>1087379.8</v>
      </c>
      <c r="G124" s="17">
        <f t="shared" si="1"/>
        <v>21.382658172962056</v>
      </c>
    </row>
    <row r="125" spans="1:7" ht="15">
      <c r="A125" s="6"/>
      <c r="B125" s="7" t="s">
        <v>248</v>
      </c>
      <c r="C125" s="6"/>
      <c r="D125" s="8" t="s">
        <v>249</v>
      </c>
      <c r="E125" s="9" t="s">
        <v>250</v>
      </c>
      <c r="F125" s="14">
        <f>F126</f>
        <v>355439.59</v>
      </c>
      <c r="G125" s="15">
        <f t="shared" si="1"/>
        <v>99.84286191815146</v>
      </c>
    </row>
    <row r="126" spans="1:7" ht="33.75">
      <c r="A126" s="7"/>
      <c r="B126" s="7"/>
      <c r="C126" s="7" t="s">
        <v>252</v>
      </c>
      <c r="D126" s="8" t="s">
        <v>251</v>
      </c>
      <c r="E126" s="9" t="s">
        <v>250</v>
      </c>
      <c r="F126" s="14">
        <v>355439.59</v>
      </c>
      <c r="G126" s="15">
        <f t="shared" si="1"/>
        <v>99.84286191815146</v>
      </c>
    </row>
    <row r="127" spans="1:7" ht="15">
      <c r="A127" s="6"/>
      <c r="B127" s="7" t="s">
        <v>253</v>
      </c>
      <c r="C127" s="6"/>
      <c r="D127" s="8" t="s">
        <v>254</v>
      </c>
      <c r="E127" s="9" t="s">
        <v>255</v>
      </c>
      <c r="F127" s="14">
        <f>F128</f>
        <v>642174.84</v>
      </c>
      <c r="G127" s="15">
        <f t="shared" si="1"/>
        <v>13.833189582006757</v>
      </c>
    </row>
    <row r="128" spans="1:7" ht="12.75">
      <c r="A128" s="7"/>
      <c r="B128" s="7"/>
      <c r="C128" s="7" t="s">
        <v>59</v>
      </c>
      <c r="D128" s="8" t="s">
        <v>60</v>
      </c>
      <c r="E128" s="9" t="s">
        <v>256</v>
      </c>
      <c r="F128" s="14">
        <v>642174.84</v>
      </c>
      <c r="G128" s="15">
        <f t="shared" si="1"/>
        <v>99.98424976178465</v>
      </c>
    </row>
    <row r="129" spans="1:7" ht="56.25">
      <c r="A129" s="7"/>
      <c r="B129" s="7"/>
      <c r="C129" s="7" t="s">
        <v>257</v>
      </c>
      <c r="D129" s="8" t="s">
        <v>258</v>
      </c>
      <c r="E129" s="9" t="s">
        <v>259</v>
      </c>
      <c r="F129" s="14">
        <v>0</v>
      </c>
      <c r="G129" s="15">
        <f t="shared" si="1"/>
        <v>0</v>
      </c>
    </row>
    <row r="130" spans="1:7" ht="22.5">
      <c r="A130" s="6"/>
      <c r="B130" s="7" t="s">
        <v>260</v>
      </c>
      <c r="C130" s="6"/>
      <c r="D130" s="8" t="s">
        <v>261</v>
      </c>
      <c r="E130" s="9" t="s">
        <v>262</v>
      </c>
      <c r="F130" s="14">
        <f>F131</f>
        <v>25981.29</v>
      </c>
      <c r="G130" s="15">
        <f t="shared" si="1"/>
        <v>96.227</v>
      </c>
    </row>
    <row r="131" spans="1:7" ht="12.75">
      <c r="A131" s="7"/>
      <c r="B131" s="7"/>
      <c r="C131" s="7" t="s">
        <v>119</v>
      </c>
      <c r="D131" s="8" t="s">
        <v>120</v>
      </c>
      <c r="E131" s="9" t="s">
        <v>262</v>
      </c>
      <c r="F131" s="14">
        <v>25981.29</v>
      </c>
      <c r="G131" s="15">
        <f t="shared" si="1"/>
        <v>96.227</v>
      </c>
    </row>
    <row r="132" spans="1:7" ht="22.5">
      <c r="A132" s="6"/>
      <c r="B132" s="7" t="s">
        <v>263</v>
      </c>
      <c r="C132" s="6"/>
      <c r="D132" s="8" t="s">
        <v>264</v>
      </c>
      <c r="E132" s="9" t="s">
        <v>265</v>
      </c>
      <c r="F132" s="14">
        <f>F133</f>
        <v>1913.09</v>
      </c>
      <c r="G132" s="15">
        <f aca="true" t="shared" si="2" ref="G132:G139">F132*100/E132</f>
        <v>95.6545</v>
      </c>
    </row>
    <row r="133" spans="1:7" ht="12.75">
      <c r="A133" s="7"/>
      <c r="B133" s="7"/>
      <c r="C133" s="7" t="s">
        <v>266</v>
      </c>
      <c r="D133" s="8" t="s">
        <v>267</v>
      </c>
      <c r="E133" s="9" t="s">
        <v>265</v>
      </c>
      <c r="F133" s="14">
        <v>1913.09</v>
      </c>
      <c r="G133" s="15">
        <f t="shared" si="2"/>
        <v>95.6545</v>
      </c>
    </row>
    <row r="134" spans="1:7" ht="15">
      <c r="A134" s="6"/>
      <c r="B134" s="7" t="s">
        <v>268</v>
      </c>
      <c r="C134" s="6"/>
      <c r="D134" s="8" t="s">
        <v>11</v>
      </c>
      <c r="E134" s="9" t="s">
        <v>269</v>
      </c>
      <c r="F134" s="14">
        <f>SUM(F135:F137)</f>
        <v>61870.990000000005</v>
      </c>
      <c r="G134" s="15">
        <f t="shared" si="2"/>
        <v>106.56388219083708</v>
      </c>
    </row>
    <row r="135" spans="1:7" ht="12.75">
      <c r="A135" s="7"/>
      <c r="B135" s="7"/>
      <c r="C135" s="7" t="s">
        <v>119</v>
      </c>
      <c r="D135" s="8" t="s">
        <v>120</v>
      </c>
      <c r="E135" s="9" t="s">
        <v>270</v>
      </c>
      <c r="F135" s="14">
        <v>36823.87</v>
      </c>
      <c r="G135" s="15">
        <f t="shared" si="2"/>
        <v>111.58748484848486</v>
      </c>
    </row>
    <row r="136" spans="1:7" ht="12.75">
      <c r="A136" s="7"/>
      <c r="B136" s="7"/>
      <c r="C136" s="7" t="s">
        <v>44</v>
      </c>
      <c r="D136" s="8" t="s">
        <v>45</v>
      </c>
      <c r="E136" s="9" t="s">
        <v>271</v>
      </c>
      <c r="F136" s="14">
        <v>47.12</v>
      </c>
      <c r="G136" s="15">
        <f t="shared" si="2"/>
        <v>78.53333333333333</v>
      </c>
    </row>
    <row r="137" spans="1:7" ht="33.75">
      <c r="A137" s="7"/>
      <c r="B137" s="7"/>
      <c r="C137" s="7" t="s">
        <v>272</v>
      </c>
      <c r="D137" s="8" t="s">
        <v>273</v>
      </c>
      <c r="E137" s="9" t="s">
        <v>274</v>
      </c>
      <c r="F137" s="14">
        <v>25000</v>
      </c>
      <c r="G137" s="15">
        <f t="shared" si="2"/>
        <v>100</v>
      </c>
    </row>
    <row r="138" spans="1:7" ht="15">
      <c r="A138" s="111"/>
      <c r="B138" s="111"/>
      <c r="C138" s="111"/>
      <c r="D138" s="112"/>
      <c r="E138" s="112"/>
      <c r="F138" s="14"/>
      <c r="G138" s="15"/>
    </row>
    <row r="139" spans="1:7" ht="12.75">
      <c r="A139" s="113" t="s">
        <v>275</v>
      </c>
      <c r="B139" s="113"/>
      <c r="C139" s="113"/>
      <c r="D139" s="113"/>
      <c r="E139" s="18" t="s">
        <v>276</v>
      </c>
      <c r="F139" s="16">
        <f>F4+F10+F15+F21+F30+F35+F66+F78+F92+F116+F121+F124</f>
        <v>19338026.069999997</v>
      </c>
      <c r="G139" s="17">
        <f t="shared" si="2"/>
        <v>81.54014645076307</v>
      </c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5" t="s">
        <v>362</v>
      </c>
      <c r="B142" s="115"/>
      <c r="C142" s="115"/>
      <c r="D142" s="115"/>
      <c r="E142" s="115"/>
    </row>
    <row r="143" spans="1:7" ht="36" customHeight="1">
      <c r="A143" s="48" t="s">
        <v>0</v>
      </c>
      <c r="B143" s="49" t="s">
        <v>279</v>
      </c>
      <c r="C143" s="49" t="s">
        <v>280</v>
      </c>
      <c r="D143" s="48" t="s">
        <v>1</v>
      </c>
      <c r="E143" s="49" t="s">
        <v>281</v>
      </c>
      <c r="F143" s="50" t="s">
        <v>282</v>
      </c>
      <c r="G143" s="51" t="s">
        <v>859</v>
      </c>
    </row>
    <row r="144" spans="1:7" ht="12.75">
      <c r="A144" s="52" t="s">
        <v>2</v>
      </c>
      <c r="B144" s="52"/>
      <c r="C144" s="52"/>
      <c r="D144" s="53" t="s">
        <v>3</v>
      </c>
      <c r="E144" s="54" t="s">
        <v>364</v>
      </c>
      <c r="F144" s="17">
        <f>F145+F147+F149+F151</f>
        <v>288969.14</v>
      </c>
      <c r="G144" s="17">
        <f>F144*100/E144</f>
        <v>91.12210088829886</v>
      </c>
    </row>
    <row r="145" spans="1:7" ht="15">
      <c r="A145" s="59"/>
      <c r="B145" s="55" t="s">
        <v>365</v>
      </c>
      <c r="C145" s="59"/>
      <c r="D145" s="56" t="s">
        <v>366</v>
      </c>
      <c r="E145" s="57" t="s">
        <v>265</v>
      </c>
      <c r="F145" s="15">
        <f>F146</f>
        <v>0</v>
      </c>
      <c r="G145" s="15">
        <f aca="true" t="shared" si="3" ref="G145:G208">F145*100/E145</f>
        <v>0</v>
      </c>
    </row>
    <row r="146" spans="1:7" ht="12.75">
      <c r="A146" s="55"/>
      <c r="B146" s="55"/>
      <c r="C146" s="55" t="s">
        <v>301</v>
      </c>
      <c r="D146" s="56" t="s">
        <v>302</v>
      </c>
      <c r="E146" s="57" t="s">
        <v>265</v>
      </c>
      <c r="F146" s="15"/>
      <c r="G146" s="15">
        <f t="shared" si="3"/>
        <v>0</v>
      </c>
    </row>
    <row r="147" spans="1:7" ht="15">
      <c r="A147" s="59"/>
      <c r="B147" s="55" t="s">
        <v>367</v>
      </c>
      <c r="C147" s="59"/>
      <c r="D147" s="56" t="s">
        <v>368</v>
      </c>
      <c r="E147" s="57" t="s">
        <v>369</v>
      </c>
      <c r="F147" s="15">
        <f>F148</f>
        <v>0</v>
      </c>
      <c r="G147" s="15">
        <f t="shared" si="3"/>
        <v>0</v>
      </c>
    </row>
    <row r="148" spans="1:7" ht="12.75">
      <c r="A148" s="55"/>
      <c r="B148" s="55"/>
      <c r="C148" s="55" t="s">
        <v>370</v>
      </c>
      <c r="D148" s="56" t="s">
        <v>371</v>
      </c>
      <c r="E148" s="57" t="s">
        <v>369</v>
      </c>
      <c r="F148" s="15"/>
      <c r="G148" s="15">
        <f t="shared" si="3"/>
        <v>0</v>
      </c>
    </row>
    <row r="149" spans="1:7" ht="15">
      <c r="A149" s="59"/>
      <c r="B149" s="55" t="s">
        <v>372</v>
      </c>
      <c r="C149" s="59"/>
      <c r="D149" s="56" t="s">
        <v>373</v>
      </c>
      <c r="E149" s="57" t="s">
        <v>374</v>
      </c>
      <c r="F149" s="15">
        <f>F150</f>
        <v>13837.26</v>
      </c>
      <c r="G149" s="15">
        <f t="shared" si="3"/>
        <v>99.9080144404332</v>
      </c>
    </row>
    <row r="150" spans="1:7" ht="22.5">
      <c r="A150" s="55"/>
      <c r="B150" s="55"/>
      <c r="C150" s="55" t="s">
        <v>375</v>
      </c>
      <c r="D150" s="56" t="s">
        <v>376</v>
      </c>
      <c r="E150" s="57" t="s">
        <v>374</v>
      </c>
      <c r="F150" s="15">
        <v>13837.26</v>
      </c>
      <c r="G150" s="15">
        <f t="shared" si="3"/>
        <v>99.9080144404332</v>
      </c>
    </row>
    <row r="151" spans="1:7" ht="15">
      <c r="A151" s="59"/>
      <c r="B151" s="55" t="s">
        <v>10</v>
      </c>
      <c r="C151" s="59"/>
      <c r="D151" s="56" t="s">
        <v>11</v>
      </c>
      <c r="E151" s="57" t="s">
        <v>18</v>
      </c>
      <c r="F151" s="15">
        <f>SUM(F152:F157)</f>
        <v>275131.88</v>
      </c>
      <c r="G151" s="15">
        <f t="shared" si="3"/>
        <v>99.99959292414941</v>
      </c>
    </row>
    <row r="152" spans="1:7" ht="12.75">
      <c r="A152" s="55"/>
      <c r="B152" s="55"/>
      <c r="C152" s="55" t="s">
        <v>286</v>
      </c>
      <c r="D152" s="56" t="s">
        <v>287</v>
      </c>
      <c r="E152" s="57" t="s">
        <v>288</v>
      </c>
      <c r="F152" s="15">
        <v>2908</v>
      </c>
      <c r="G152" s="15">
        <f t="shared" si="3"/>
        <v>100</v>
      </c>
    </row>
    <row r="153" spans="1:7" ht="12.75">
      <c r="A153" s="55"/>
      <c r="B153" s="55"/>
      <c r="C153" s="55" t="s">
        <v>289</v>
      </c>
      <c r="D153" s="56" t="s">
        <v>290</v>
      </c>
      <c r="E153" s="57" t="s">
        <v>291</v>
      </c>
      <c r="F153" s="15">
        <v>438</v>
      </c>
      <c r="G153" s="15">
        <f t="shared" si="3"/>
        <v>100</v>
      </c>
    </row>
    <row r="154" spans="1:7" ht="12.75">
      <c r="A154" s="55"/>
      <c r="B154" s="55"/>
      <c r="C154" s="55" t="s">
        <v>292</v>
      </c>
      <c r="D154" s="56" t="s">
        <v>293</v>
      </c>
      <c r="E154" s="57" t="s">
        <v>294</v>
      </c>
      <c r="F154" s="15">
        <v>70</v>
      </c>
      <c r="G154" s="15">
        <f t="shared" si="3"/>
        <v>100</v>
      </c>
    </row>
    <row r="155" spans="1:7" ht="12.75">
      <c r="A155" s="55"/>
      <c r="B155" s="55"/>
      <c r="C155" s="55" t="s">
        <v>295</v>
      </c>
      <c r="D155" s="56" t="s">
        <v>296</v>
      </c>
      <c r="E155" s="57" t="s">
        <v>297</v>
      </c>
      <c r="F155" s="15">
        <v>99.98</v>
      </c>
      <c r="G155" s="15">
        <f t="shared" si="3"/>
        <v>99.98</v>
      </c>
    </row>
    <row r="156" spans="1:7" ht="12.75">
      <c r="A156" s="55"/>
      <c r="B156" s="55"/>
      <c r="C156" s="55" t="s">
        <v>298</v>
      </c>
      <c r="D156" s="56" t="s">
        <v>299</v>
      </c>
      <c r="E156" s="57" t="s">
        <v>300</v>
      </c>
      <c r="F156" s="15">
        <v>1878.76</v>
      </c>
      <c r="G156" s="15">
        <f t="shared" si="3"/>
        <v>99.98722724853646</v>
      </c>
    </row>
    <row r="157" spans="1:7" ht="12.75">
      <c r="A157" s="55"/>
      <c r="B157" s="55"/>
      <c r="C157" s="55" t="s">
        <v>301</v>
      </c>
      <c r="D157" s="56" t="s">
        <v>302</v>
      </c>
      <c r="E157" s="57" t="s">
        <v>303</v>
      </c>
      <c r="F157" s="15">
        <v>269737.14</v>
      </c>
      <c r="G157" s="15">
        <f t="shared" si="3"/>
        <v>99.99968117210034</v>
      </c>
    </row>
    <row r="158" spans="1:7" ht="12.75">
      <c r="A158" s="52" t="s">
        <v>19</v>
      </c>
      <c r="B158" s="52"/>
      <c r="C158" s="52"/>
      <c r="D158" s="53" t="s">
        <v>20</v>
      </c>
      <c r="E158" s="54" t="s">
        <v>377</v>
      </c>
      <c r="F158" s="17">
        <f>F159+F161+F163+F167</f>
        <v>1997326.8599999999</v>
      </c>
      <c r="G158" s="17">
        <f t="shared" si="3"/>
        <v>76.8886651856055</v>
      </c>
    </row>
    <row r="159" spans="1:7" ht="15">
      <c r="A159" s="59"/>
      <c r="B159" s="55" t="s">
        <v>378</v>
      </c>
      <c r="C159" s="59"/>
      <c r="D159" s="56" t="s">
        <v>379</v>
      </c>
      <c r="E159" s="57" t="s">
        <v>380</v>
      </c>
      <c r="F159" s="15">
        <f>F160</f>
        <v>51059.5</v>
      </c>
      <c r="G159" s="15">
        <f t="shared" si="3"/>
        <v>99.99902075989033</v>
      </c>
    </row>
    <row r="160" spans="1:7" ht="33.75">
      <c r="A160" s="55"/>
      <c r="B160" s="55"/>
      <c r="C160" s="55" t="s">
        <v>187</v>
      </c>
      <c r="D160" s="56" t="s">
        <v>381</v>
      </c>
      <c r="E160" s="57" t="s">
        <v>380</v>
      </c>
      <c r="F160" s="15">
        <v>51059.5</v>
      </c>
      <c r="G160" s="15">
        <f t="shared" si="3"/>
        <v>99.99902075989033</v>
      </c>
    </row>
    <row r="161" spans="1:7" ht="15">
      <c r="A161" s="59"/>
      <c r="B161" s="55" t="s">
        <v>382</v>
      </c>
      <c r="C161" s="59"/>
      <c r="D161" s="56" t="s">
        <v>383</v>
      </c>
      <c r="E161" s="57" t="s">
        <v>114</v>
      </c>
      <c r="F161" s="15">
        <f>F162</f>
        <v>3941.4</v>
      </c>
      <c r="G161" s="15">
        <f t="shared" si="3"/>
        <v>78.828</v>
      </c>
    </row>
    <row r="162" spans="1:7" ht="12.75">
      <c r="A162" s="55"/>
      <c r="B162" s="55"/>
      <c r="C162" s="55" t="s">
        <v>301</v>
      </c>
      <c r="D162" s="56" t="s">
        <v>302</v>
      </c>
      <c r="E162" s="57" t="s">
        <v>114</v>
      </c>
      <c r="F162" s="15">
        <v>3941.4</v>
      </c>
      <c r="G162" s="15">
        <f t="shared" si="3"/>
        <v>78.828</v>
      </c>
    </row>
    <row r="163" spans="1:7" ht="15">
      <c r="A163" s="59"/>
      <c r="B163" s="55" t="s">
        <v>22</v>
      </c>
      <c r="C163" s="59"/>
      <c r="D163" s="56" t="s">
        <v>23</v>
      </c>
      <c r="E163" s="57" t="s">
        <v>384</v>
      </c>
      <c r="F163" s="15">
        <f>SUM(F164:F166)</f>
        <v>1120142.11</v>
      </c>
      <c r="G163" s="15">
        <f t="shared" si="3"/>
        <v>79.47144782864726</v>
      </c>
    </row>
    <row r="164" spans="1:7" ht="12.75">
      <c r="A164" s="55"/>
      <c r="B164" s="55"/>
      <c r="C164" s="55" t="s">
        <v>301</v>
      </c>
      <c r="D164" s="56" t="s">
        <v>302</v>
      </c>
      <c r="E164" s="57" t="s">
        <v>274</v>
      </c>
      <c r="F164" s="15">
        <v>16306.47</v>
      </c>
      <c r="G164" s="15">
        <f t="shared" si="3"/>
        <v>65.22588</v>
      </c>
    </row>
    <row r="165" spans="1:7" ht="33.75">
      <c r="A165" s="55"/>
      <c r="B165" s="55"/>
      <c r="C165" s="55" t="s">
        <v>385</v>
      </c>
      <c r="D165" s="56" t="s">
        <v>386</v>
      </c>
      <c r="E165" s="57" t="s">
        <v>24</v>
      </c>
      <c r="F165" s="15">
        <v>140000</v>
      </c>
      <c r="G165" s="15">
        <f t="shared" si="3"/>
        <v>100</v>
      </c>
    </row>
    <row r="166" spans="1:7" ht="33.75">
      <c r="A166" s="55"/>
      <c r="B166" s="55"/>
      <c r="C166" s="55" t="s">
        <v>8</v>
      </c>
      <c r="D166" s="56" t="s">
        <v>387</v>
      </c>
      <c r="E166" s="57" t="s">
        <v>388</v>
      </c>
      <c r="F166" s="15">
        <v>963835.64</v>
      </c>
      <c r="G166" s="15">
        <f t="shared" si="3"/>
        <v>77.44824305538815</v>
      </c>
    </row>
    <row r="167" spans="1:7" ht="15">
      <c r="A167" s="59"/>
      <c r="B167" s="55" t="s">
        <v>27</v>
      </c>
      <c r="C167" s="59"/>
      <c r="D167" s="56" t="s">
        <v>28</v>
      </c>
      <c r="E167" s="57" t="s">
        <v>389</v>
      </c>
      <c r="F167" s="15">
        <f>SUM(F168:F171)</f>
        <v>822183.85</v>
      </c>
      <c r="G167" s="15">
        <f t="shared" si="3"/>
        <v>72.62229306170543</v>
      </c>
    </row>
    <row r="168" spans="1:7" ht="12.75">
      <c r="A168" s="55"/>
      <c r="B168" s="55"/>
      <c r="C168" s="55" t="s">
        <v>295</v>
      </c>
      <c r="D168" s="56" t="s">
        <v>296</v>
      </c>
      <c r="E168" s="57" t="s">
        <v>390</v>
      </c>
      <c r="F168" s="15">
        <v>17907.84</v>
      </c>
      <c r="G168" s="15">
        <f t="shared" si="3"/>
        <v>63.72896797153025</v>
      </c>
    </row>
    <row r="169" spans="1:7" ht="12.75">
      <c r="A169" s="55"/>
      <c r="B169" s="55"/>
      <c r="C169" s="55" t="s">
        <v>391</v>
      </c>
      <c r="D169" s="56" t="s">
        <v>392</v>
      </c>
      <c r="E169" s="57" t="s">
        <v>393</v>
      </c>
      <c r="F169" s="15">
        <v>154158.61</v>
      </c>
      <c r="G169" s="15">
        <f t="shared" si="3"/>
        <v>44.226392630398166</v>
      </c>
    </row>
    <row r="170" spans="1:7" ht="12.75">
      <c r="A170" s="55"/>
      <c r="B170" s="55"/>
      <c r="C170" s="55" t="s">
        <v>298</v>
      </c>
      <c r="D170" s="56" t="s">
        <v>299</v>
      </c>
      <c r="E170" s="57" t="s">
        <v>394</v>
      </c>
      <c r="F170" s="15">
        <v>57613.9</v>
      </c>
      <c r="G170" s="15">
        <f t="shared" si="3"/>
        <v>44.318384615384616</v>
      </c>
    </row>
    <row r="171" spans="1:7" ht="22.5">
      <c r="A171" s="55"/>
      <c r="B171" s="55"/>
      <c r="C171" s="55" t="s">
        <v>370</v>
      </c>
      <c r="D171" s="56" t="s">
        <v>395</v>
      </c>
      <c r="E171" s="57" t="s">
        <v>396</v>
      </c>
      <c r="F171" s="15">
        <v>592503.5</v>
      </c>
      <c r="G171" s="15">
        <f t="shared" si="3"/>
        <v>94.72932354869138</v>
      </c>
    </row>
    <row r="172" spans="1:7" ht="12.75">
      <c r="A172" s="52" t="s">
        <v>397</v>
      </c>
      <c r="B172" s="52"/>
      <c r="C172" s="52"/>
      <c r="D172" s="53" t="s">
        <v>398</v>
      </c>
      <c r="E172" s="54" t="s">
        <v>226</v>
      </c>
      <c r="F172" s="17">
        <f>F173</f>
        <v>6280.19</v>
      </c>
      <c r="G172" s="17">
        <f t="shared" si="3"/>
        <v>83.73586666666667</v>
      </c>
    </row>
    <row r="173" spans="1:7" ht="15">
      <c r="A173" s="59"/>
      <c r="B173" s="55" t="s">
        <v>399</v>
      </c>
      <c r="C173" s="59"/>
      <c r="D173" s="56" t="s">
        <v>11</v>
      </c>
      <c r="E173" s="57" t="s">
        <v>226</v>
      </c>
      <c r="F173" s="15">
        <f>F174+F175</f>
        <v>6280.19</v>
      </c>
      <c r="G173" s="15">
        <f t="shared" si="3"/>
        <v>83.73586666666667</v>
      </c>
    </row>
    <row r="174" spans="1:7" ht="22.5">
      <c r="A174" s="55"/>
      <c r="B174" s="55"/>
      <c r="C174" s="55" t="s">
        <v>295</v>
      </c>
      <c r="D174" s="56" t="s">
        <v>400</v>
      </c>
      <c r="E174" s="57" t="s">
        <v>401</v>
      </c>
      <c r="F174" s="15">
        <v>740.54</v>
      </c>
      <c r="G174" s="15">
        <f t="shared" si="3"/>
        <v>98.73866666666666</v>
      </c>
    </row>
    <row r="175" spans="1:7" ht="12.75">
      <c r="A175" s="55"/>
      <c r="B175" s="55"/>
      <c r="C175" s="55" t="s">
        <v>298</v>
      </c>
      <c r="D175" s="56" t="s">
        <v>402</v>
      </c>
      <c r="E175" s="57" t="s">
        <v>403</v>
      </c>
      <c r="F175" s="15">
        <v>5539.65</v>
      </c>
      <c r="G175" s="15">
        <f t="shared" si="3"/>
        <v>82.06888888888889</v>
      </c>
    </row>
    <row r="176" spans="1:7" ht="12.75">
      <c r="A176" s="52" t="s">
        <v>32</v>
      </c>
      <c r="B176" s="52"/>
      <c r="C176" s="52"/>
      <c r="D176" s="53" t="s">
        <v>33</v>
      </c>
      <c r="E176" s="54" t="s">
        <v>404</v>
      </c>
      <c r="F176" s="17">
        <f>F177+F181</f>
        <v>44429.950000000004</v>
      </c>
      <c r="G176" s="17">
        <f t="shared" si="3"/>
        <v>77.5527142607785</v>
      </c>
    </row>
    <row r="177" spans="1:7" ht="15">
      <c r="A177" s="59"/>
      <c r="B177" s="55" t="s">
        <v>405</v>
      </c>
      <c r="C177" s="59"/>
      <c r="D177" s="56" t="s">
        <v>406</v>
      </c>
      <c r="E177" s="57" t="s">
        <v>407</v>
      </c>
      <c r="F177" s="15">
        <f>SUM(F178:F180)</f>
        <v>3292.97</v>
      </c>
      <c r="G177" s="15">
        <f t="shared" si="3"/>
        <v>68.74676409185804</v>
      </c>
    </row>
    <row r="178" spans="1:7" ht="12.75">
      <c r="A178" s="55"/>
      <c r="B178" s="55"/>
      <c r="C178" s="55" t="s">
        <v>295</v>
      </c>
      <c r="D178" s="56" t="s">
        <v>296</v>
      </c>
      <c r="E178" s="57" t="s">
        <v>408</v>
      </c>
      <c r="F178" s="15"/>
      <c r="G178" s="15">
        <f t="shared" si="3"/>
        <v>0</v>
      </c>
    </row>
    <row r="179" spans="1:7" ht="12.75">
      <c r="A179" s="55"/>
      <c r="B179" s="55"/>
      <c r="C179" s="55" t="s">
        <v>298</v>
      </c>
      <c r="D179" s="56" t="s">
        <v>299</v>
      </c>
      <c r="E179" s="57" t="s">
        <v>409</v>
      </c>
      <c r="F179" s="15">
        <v>2313.99</v>
      </c>
      <c r="G179" s="15">
        <f t="shared" si="3"/>
        <v>87.38632930513594</v>
      </c>
    </row>
    <row r="180" spans="1:7" ht="12.75">
      <c r="A180" s="55"/>
      <c r="B180" s="55"/>
      <c r="C180" s="55" t="s">
        <v>301</v>
      </c>
      <c r="D180" s="56" t="s">
        <v>302</v>
      </c>
      <c r="E180" s="57" t="s">
        <v>410</v>
      </c>
      <c r="F180" s="15">
        <v>978.98</v>
      </c>
      <c r="G180" s="15">
        <f t="shared" si="3"/>
        <v>59.62119366626066</v>
      </c>
    </row>
    <row r="181" spans="1:7" ht="15">
      <c r="A181" s="59"/>
      <c r="B181" s="55" t="s">
        <v>35</v>
      </c>
      <c r="C181" s="59"/>
      <c r="D181" s="56" t="s">
        <v>36</v>
      </c>
      <c r="E181" s="57" t="s">
        <v>411</v>
      </c>
      <c r="F181" s="15">
        <f>F182</f>
        <v>41136.98</v>
      </c>
      <c r="G181" s="15">
        <f t="shared" si="3"/>
        <v>78.3561523809524</v>
      </c>
    </row>
    <row r="182" spans="1:7" ht="12.75">
      <c r="A182" s="55"/>
      <c r="B182" s="55"/>
      <c r="C182" s="55" t="s">
        <v>412</v>
      </c>
      <c r="D182" s="56" t="s">
        <v>413</v>
      </c>
      <c r="E182" s="57" t="s">
        <v>411</v>
      </c>
      <c r="F182" s="15">
        <v>41136.98</v>
      </c>
      <c r="G182" s="15">
        <f t="shared" si="3"/>
        <v>78.3561523809524</v>
      </c>
    </row>
    <row r="183" spans="1:7" ht="12.75">
      <c r="A183" s="52" t="s">
        <v>414</v>
      </c>
      <c r="B183" s="52"/>
      <c r="C183" s="52"/>
      <c r="D183" s="53" t="s">
        <v>415</v>
      </c>
      <c r="E183" s="54" t="s">
        <v>416</v>
      </c>
      <c r="F183" s="17">
        <f>F184+F186+F188</f>
        <v>134367.3</v>
      </c>
      <c r="G183" s="17">
        <f t="shared" si="3"/>
        <v>84.18740014410575</v>
      </c>
    </row>
    <row r="184" spans="1:7" ht="15">
      <c r="A184" s="59"/>
      <c r="B184" s="55" t="s">
        <v>417</v>
      </c>
      <c r="C184" s="59"/>
      <c r="D184" s="56" t="s">
        <v>418</v>
      </c>
      <c r="E184" s="57" t="s">
        <v>419</v>
      </c>
      <c r="F184" s="15">
        <f>F185</f>
        <v>47184.03</v>
      </c>
      <c r="G184" s="15">
        <f t="shared" si="3"/>
        <v>90.73851923076923</v>
      </c>
    </row>
    <row r="185" spans="1:7" ht="12.75">
      <c r="A185" s="55"/>
      <c r="B185" s="55"/>
      <c r="C185" s="55" t="s">
        <v>298</v>
      </c>
      <c r="D185" s="56" t="s">
        <v>299</v>
      </c>
      <c r="E185" s="57" t="s">
        <v>419</v>
      </c>
      <c r="F185" s="15">
        <v>47184.03</v>
      </c>
      <c r="G185" s="15">
        <f t="shared" si="3"/>
        <v>90.73851923076923</v>
      </c>
    </row>
    <row r="186" spans="1:7" ht="15">
      <c r="A186" s="59"/>
      <c r="B186" s="55" t="s">
        <v>420</v>
      </c>
      <c r="C186" s="59"/>
      <c r="D186" s="56" t="s">
        <v>421</v>
      </c>
      <c r="E186" s="57" t="s">
        <v>422</v>
      </c>
      <c r="F186" s="15">
        <f>F187</f>
        <v>17522.35</v>
      </c>
      <c r="G186" s="15">
        <f t="shared" si="3"/>
        <v>87.61174999999999</v>
      </c>
    </row>
    <row r="187" spans="1:7" ht="12.75">
      <c r="A187" s="55"/>
      <c r="B187" s="55"/>
      <c r="C187" s="55" t="s">
        <v>298</v>
      </c>
      <c r="D187" s="56" t="s">
        <v>299</v>
      </c>
      <c r="E187" s="57" t="s">
        <v>422</v>
      </c>
      <c r="F187" s="15">
        <v>17522.35</v>
      </c>
      <c r="G187" s="15">
        <f t="shared" si="3"/>
        <v>87.61174999999999</v>
      </c>
    </row>
    <row r="188" spans="1:7" ht="15">
      <c r="A188" s="59"/>
      <c r="B188" s="55" t="s">
        <v>423</v>
      </c>
      <c r="C188" s="59"/>
      <c r="D188" s="56" t="s">
        <v>11</v>
      </c>
      <c r="E188" s="57" t="s">
        <v>424</v>
      </c>
      <c r="F188" s="15">
        <f>SUM(F189:F192)</f>
        <v>69660.92</v>
      </c>
      <c r="G188" s="15">
        <f t="shared" si="3"/>
        <v>79.51705952856572</v>
      </c>
    </row>
    <row r="189" spans="1:7" ht="12.75">
      <c r="A189" s="55"/>
      <c r="B189" s="55"/>
      <c r="C189" s="55" t="s">
        <v>425</v>
      </c>
      <c r="D189" s="56" t="s">
        <v>392</v>
      </c>
      <c r="E189" s="57" t="s">
        <v>426</v>
      </c>
      <c r="F189" s="15">
        <v>10800</v>
      </c>
      <c r="G189" s="15">
        <f t="shared" si="3"/>
        <v>100</v>
      </c>
    </row>
    <row r="190" spans="1:7" ht="12.75">
      <c r="A190" s="55"/>
      <c r="B190" s="55"/>
      <c r="C190" s="55" t="s">
        <v>427</v>
      </c>
      <c r="D190" s="56" t="s">
        <v>392</v>
      </c>
      <c r="E190" s="57" t="s">
        <v>428</v>
      </c>
      <c r="F190" s="15">
        <v>5805</v>
      </c>
      <c r="G190" s="15">
        <f t="shared" si="3"/>
        <v>100</v>
      </c>
    </row>
    <row r="191" spans="1:7" ht="12.75">
      <c r="A191" s="55"/>
      <c r="B191" s="55"/>
      <c r="C191" s="55" t="s">
        <v>298</v>
      </c>
      <c r="D191" s="56" t="s">
        <v>299</v>
      </c>
      <c r="E191" s="57" t="s">
        <v>429</v>
      </c>
      <c r="F191" s="15">
        <v>46915.92</v>
      </c>
      <c r="G191" s="15">
        <f t="shared" si="3"/>
        <v>82.30863157894737</v>
      </c>
    </row>
    <row r="192" spans="1:7" ht="12.75">
      <c r="A192" s="55"/>
      <c r="B192" s="55"/>
      <c r="C192" s="55" t="s">
        <v>430</v>
      </c>
      <c r="D192" s="56" t="s">
        <v>431</v>
      </c>
      <c r="E192" s="57" t="s">
        <v>432</v>
      </c>
      <c r="F192" s="15">
        <v>6140</v>
      </c>
      <c r="G192" s="15">
        <f t="shared" si="3"/>
        <v>43.857142857142854</v>
      </c>
    </row>
    <row r="193" spans="1:7" ht="12.75">
      <c r="A193" s="52" t="s">
        <v>47</v>
      </c>
      <c r="B193" s="52"/>
      <c r="C193" s="52"/>
      <c r="D193" s="53" t="s">
        <v>48</v>
      </c>
      <c r="E193" s="54" t="s">
        <v>433</v>
      </c>
      <c r="F193" s="17">
        <f>F194+F201+F205+F226+F237+F241</f>
        <v>1728691.73</v>
      </c>
      <c r="G193" s="17">
        <f t="shared" si="3"/>
        <v>94.59910407592918</v>
      </c>
    </row>
    <row r="194" spans="1:7" ht="15">
      <c r="A194" s="59"/>
      <c r="B194" s="55" t="s">
        <v>50</v>
      </c>
      <c r="C194" s="59"/>
      <c r="D194" s="56" t="s">
        <v>51</v>
      </c>
      <c r="E194" s="57" t="s">
        <v>52</v>
      </c>
      <c r="F194" s="15">
        <f>SUM(F195:F200)</f>
        <v>44600</v>
      </c>
      <c r="G194" s="15">
        <f t="shared" si="3"/>
        <v>100</v>
      </c>
    </row>
    <row r="195" spans="1:7" ht="12.75">
      <c r="A195" s="55"/>
      <c r="B195" s="55"/>
      <c r="C195" s="55" t="s">
        <v>286</v>
      </c>
      <c r="D195" s="56" t="s">
        <v>287</v>
      </c>
      <c r="E195" s="57" t="s">
        <v>305</v>
      </c>
      <c r="F195" s="15">
        <v>25560</v>
      </c>
      <c r="G195" s="15">
        <f t="shared" si="3"/>
        <v>100</v>
      </c>
    </row>
    <row r="196" spans="1:7" ht="12.75">
      <c r="A196" s="55"/>
      <c r="B196" s="55"/>
      <c r="C196" s="55" t="s">
        <v>289</v>
      </c>
      <c r="D196" s="56" t="s">
        <v>290</v>
      </c>
      <c r="E196" s="57" t="s">
        <v>306</v>
      </c>
      <c r="F196" s="15">
        <v>3859</v>
      </c>
      <c r="G196" s="15">
        <f t="shared" si="3"/>
        <v>100</v>
      </c>
    </row>
    <row r="197" spans="1:7" ht="12.75">
      <c r="A197" s="55"/>
      <c r="B197" s="55"/>
      <c r="C197" s="55" t="s">
        <v>292</v>
      </c>
      <c r="D197" s="56" t="s">
        <v>293</v>
      </c>
      <c r="E197" s="57" t="s">
        <v>307</v>
      </c>
      <c r="F197" s="15">
        <v>626</v>
      </c>
      <c r="G197" s="15">
        <f t="shared" si="3"/>
        <v>100</v>
      </c>
    </row>
    <row r="198" spans="1:7" ht="12.75">
      <c r="A198" s="55"/>
      <c r="B198" s="55"/>
      <c r="C198" s="55" t="s">
        <v>295</v>
      </c>
      <c r="D198" s="56" t="s">
        <v>296</v>
      </c>
      <c r="E198" s="57" t="s">
        <v>308</v>
      </c>
      <c r="F198" s="15">
        <v>1000</v>
      </c>
      <c r="G198" s="15">
        <f t="shared" si="3"/>
        <v>100</v>
      </c>
    </row>
    <row r="199" spans="1:7" ht="12.75">
      <c r="A199" s="55"/>
      <c r="B199" s="55"/>
      <c r="C199" s="55" t="s">
        <v>298</v>
      </c>
      <c r="D199" s="56" t="s">
        <v>299</v>
      </c>
      <c r="E199" s="57" t="s">
        <v>309</v>
      </c>
      <c r="F199" s="15">
        <v>12757</v>
      </c>
      <c r="G199" s="15">
        <f t="shared" si="3"/>
        <v>100</v>
      </c>
    </row>
    <row r="200" spans="1:7" ht="12.75">
      <c r="A200" s="55"/>
      <c r="B200" s="55"/>
      <c r="C200" s="55" t="s">
        <v>310</v>
      </c>
      <c r="D200" s="56" t="s">
        <v>311</v>
      </c>
      <c r="E200" s="57" t="s">
        <v>312</v>
      </c>
      <c r="F200" s="15">
        <v>798</v>
      </c>
      <c r="G200" s="15">
        <f t="shared" si="3"/>
        <v>100</v>
      </c>
    </row>
    <row r="201" spans="1:7" ht="15">
      <c r="A201" s="59"/>
      <c r="B201" s="55" t="s">
        <v>434</v>
      </c>
      <c r="C201" s="59"/>
      <c r="D201" s="56" t="s">
        <v>435</v>
      </c>
      <c r="E201" s="57" t="s">
        <v>436</v>
      </c>
      <c r="F201" s="15">
        <f>SUM(F202:F204)</f>
        <v>78172.34000000001</v>
      </c>
      <c r="G201" s="15">
        <f t="shared" si="3"/>
        <v>91.91339212228102</v>
      </c>
    </row>
    <row r="202" spans="1:7" ht="12.75">
      <c r="A202" s="55"/>
      <c r="B202" s="55"/>
      <c r="C202" s="55" t="s">
        <v>331</v>
      </c>
      <c r="D202" s="56" t="s">
        <v>332</v>
      </c>
      <c r="E202" s="57" t="s">
        <v>437</v>
      </c>
      <c r="F202" s="15">
        <v>75901.85</v>
      </c>
      <c r="G202" s="15">
        <f t="shared" si="3"/>
        <v>95.47402515723272</v>
      </c>
    </row>
    <row r="203" spans="1:7" ht="12.75">
      <c r="A203" s="55"/>
      <c r="B203" s="55"/>
      <c r="C203" s="55" t="s">
        <v>295</v>
      </c>
      <c r="D203" s="56" t="s">
        <v>296</v>
      </c>
      <c r="E203" s="57" t="s">
        <v>438</v>
      </c>
      <c r="F203" s="15">
        <v>1048.32</v>
      </c>
      <c r="G203" s="15">
        <f t="shared" si="3"/>
        <v>32.256</v>
      </c>
    </row>
    <row r="204" spans="1:7" ht="12.75">
      <c r="A204" s="55"/>
      <c r="B204" s="55"/>
      <c r="C204" s="55" t="s">
        <v>298</v>
      </c>
      <c r="D204" s="56" t="s">
        <v>299</v>
      </c>
      <c r="E204" s="57" t="s">
        <v>439</v>
      </c>
      <c r="F204" s="15">
        <v>1222.17</v>
      </c>
      <c r="G204" s="15">
        <f t="shared" si="3"/>
        <v>53.13782608695652</v>
      </c>
    </row>
    <row r="205" spans="1:7" ht="15">
      <c r="A205" s="59"/>
      <c r="B205" s="55" t="s">
        <v>53</v>
      </c>
      <c r="C205" s="59"/>
      <c r="D205" s="56" t="s">
        <v>54</v>
      </c>
      <c r="E205" s="57" t="s">
        <v>440</v>
      </c>
      <c r="F205" s="15">
        <f>SUM(F206:F225)</f>
        <v>1506688.44</v>
      </c>
      <c r="G205" s="15">
        <f t="shared" si="3"/>
        <v>96.1916595375206</v>
      </c>
    </row>
    <row r="206" spans="1:7" ht="33.75">
      <c r="A206" s="55"/>
      <c r="B206" s="55"/>
      <c r="C206" s="55" t="s">
        <v>441</v>
      </c>
      <c r="D206" s="56" t="s">
        <v>442</v>
      </c>
      <c r="E206" s="57" t="s">
        <v>443</v>
      </c>
      <c r="F206" s="15">
        <v>1550</v>
      </c>
      <c r="G206" s="15">
        <f t="shared" si="3"/>
        <v>100</v>
      </c>
    </row>
    <row r="207" spans="1:7" ht="12.75">
      <c r="A207" s="55"/>
      <c r="B207" s="55"/>
      <c r="C207" s="55" t="s">
        <v>313</v>
      </c>
      <c r="D207" s="56" t="s">
        <v>314</v>
      </c>
      <c r="E207" s="57" t="s">
        <v>348</v>
      </c>
      <c r="F207" s="15">
        <v>1602.64</v>
      </c>
      <c r="G207" s="15">
        <f t="shared" si="3"/>
        <v>94.27294117647058</v>
      </c>
    </row>
    <row r="208" spans="1:7" ht="12.75">
      <c r="A208" s="55"/>
      <c r="B208" s="55"/>
      <c r="C208" s="55" t="s">
        <v>286</v>
      </c>
      <c r="D208" s="56" t="s">
        <v>287</v>
      </c>
      <c r="E208" s="57" t="s">
        <v>444</v>
      </c>
      <c r="F208" s="15">
        <v>923530.99</v>
      </c>
      <c r="G208" s="15">
        <f t="shared" si="3"/>
        <v>98.24797765957447</v>
      </c>
    </row>
    <row r="209" spans="1:7" ht="12.75">
      <c r="A209" s="55"/>
      <c r="B209" s="55"/>
      <c r="C209" s="55" t="s">
        <v>445</v>
      </c>
      <c r="D209" s="56" t="s">
        <v>446</v>
      </c>
      <c r="E209" s="57" t="s">
        <v>447</v>
      </c>
      <c r="F209" s="15">
        <v>70633.32</v>
      </c>
      <c r="G209" s="15">
        <f aca="true" t="shared" si="4" ref="G209:G272">F209*100/E209</f>
        <v>99.97639065817411</v>
      </c>
    </row>
    <row r="210" spans="1:7" ht="12.75">
      <c r="A210" s="55"/>
      <c r="B210" s="55"/>
      <c r="C210" s="55" t="s">
        <v>289</v>
      </c>
      <c r="D210" s="56" t="s">
        <v>290</v>
      </c>
      <c r="E210" s="57" t="s">
        <v>448</v>
      </c>
      <c r="F210" s="15">
        <v>137809.8</v>
      </c>
      <c r="G210" s="15">
        <f t="shared" si="4"/>
        <v>92.18046822742474</v>
      </c>
    </row>
    <row r="211" spans="1:7" ht="12.75">
      <c r="A211" s="55"/>
      <c r="B211" s="55"/>
      <c r="C211" s="55" t="s">
        <v>292</v>
      </c>
      <c r="D211" s="56" t="s">
        <v>293</v>
      </c>
      <c r="E211" s="57" t="s">
        <v>449</v>
      </c>
      <c r="F211" s="15">
        <v>19232.4</v>
      </c>
      <c r="G211" s="15">
        <f t="shared" si="4"/>
        <v>94.7408866995074</v>
      </c>
    </row>
    <row r="212" spans="1:7" ht="12.75">
      <c r="A212" s="55"/>
      <c r="B212" s="55"/>
      <c r="C212" s="55" t="s">
        <v>336</v>
      </c>
      <c r="D212" s="56" t="s">
        <v>337</v>
      </c>
      <c r="E212" s="57" t="s">
        <v>450</v>
      </c>
      <c r="F212" s="15">
        <v>1658</v>
      </c>
      <c r="G212" s="15">
        <f t="shared" si="4"/>
        <v>63.76923076923077</v>
      </c>
    </row>
    <row r="213" spans="1:7" ht="12.75">
      <c r="A213" s="55"/>
      <c r="B213" s="55"/>
      <c r="C213" s="55" t="s">
        <v>295</v>
      </c>
      <c r="D213" s="56" t="s">
        <v>296</v>
      </c>
      <c r="E213" s="57" t="s">
        <v>451</v>
      </c>
      <c r="F213" s="15">
        <v>35288.87</v>
      </c>
      <c r="G213" s="15">
        <f t="shared" si="4"/>
        <v>93.7536397449522</v>
      </c>
    </row>
    <row r="214" spans="1:7" ht="12.75">
      <c r="A214" s="55"/>
      <c r="B214" s="55"/>
      <c r="C214" s="55" t="s">
        <v>321</v>
      </c>
      <c r="D214" s="56" t="s">
        <v>322</v>
      </c>
      <c r="E214" s="57" t="s">
        <v>452</v>
      </c>
      <c r="F214" s="15">
        <v>32296.07</v>
      </c>
      <c r="G214" s="15">
        <f t="shared" si="4"/>
        <v>89.71130555555555</v>
      </c>
    </row>
    <row r="215" spans="1:7" ht="12.75">
      <c r="A215" s="55"/>
      <c r="B215" s="55"/>
      <c r="C215" s="55" t="s">
        <v>453</v>
      </c>
      <c r="D215" s="56" t="s">
        <v>454</v>
      </c>
      <c r="E215" s="57" t="s">
        <v>455</v>
      </c>
      <c r="F215" s="15">
        <v>1081</v>
      </c>
      <c r="G215" s="15">
        <f t="shared" si="4"/>
        <v>72.06666666666666</v>
      </c>
    </row>
    <row r="216" spans="1:7" ht="12.75">
      <c r="A216" s="55"/>
      <c r="B216" s="55"/>
      <c r="C216" s="55" t="s">
        <v>298</v>
      </c>
      <c r="D216" s="56" t="s">
        <v>299</v>
      </c>
      <c r="E216" s="57" t="s">
        <v>456</v>
      </c>
      <c r="F216" s="15">
        <v>191012.77</v>
      </c>
      <c r="G216" s="15">
        <f t="shared" si="4"/>
        <v>97.75474411463664</v>
      </c>
    </row>
    <row r="217" spans="1:7" ht="12.75">
      <c r="A217" s="55"/>
      <c r="B217" s="55"/>
      <c r="C217" s="55" t="s">
        <v>323</v>
      </c>
      <c r="D217" s="56" t="s">
        <v>324</v>
      </c>
      <c r="E217" s="57" t="s">
        <v>457</v>
      </c>
      <c r="F217" s="15">
        <v>10790.65</v>
      </c>
      <c r="G217" s="15">
        <f t="shared" si="4"/>
        <v>98.09681818181818</v>
      </c>
    </row>
    <row r="218" spans="1:7" ht="22.5">
      <c r="A218" s="55"/>
      <c r="B218" s="55"/>
      <c r="C218" s="55" t="s">
        <v>458</v>
      </c>
      <c r="D218" s="56" t="s">
        <v>459</v>
      </c>
      <c r="E218" s="57" t="s">
        <v>460</v>
      </c>
      <c r="F218" s="15">
        <v>6424.04</v>
      </c>
      <c r="G218" s="15">
        <f t="shared" si="4"/>
        <v>95.88119402985075</v>
      </c>
    </row>
    <row r="219" spans="1:7" ht="22.5">
      <c r="A219" s="55"/>
      <c r="B219" s="55"/>
      <c r="C219" s="55" t="s">
        <v>326</v>
      </c>
      <c r="D219" s="56" t="s">
        <v>327</v>
      </c>
      <c r="E219" s="57" t="s">
        <v>461</v>
      </c>
      <c r="F219" s="15">
        <v>4681.65</v>
      </c>
      <c r="G219" s="15">
        <f t="shared" si="4"/>
        <v>79.35</v>
      </c>
    </row>
    <row r="220" spans="1:7" ht="12.75">
      <c r="A220" s="55"/>
      <c r="B220" s="55"/>
      <c r="C220" s="55" t="s">
        <v>310</v>
      </c>
      <c r="D220" s="56" t="s">
        <v>311</v>
      </c>
      <c r="E220" s="57" t="s">
        <v>462</v>
      </c>
      <c r="F220" s="15">
        <v>11540.55</v>
      </c>
      <c r="G220" s="15">
        <f t="shared" si="4"/>
        <v>89.80972762645915</v>
      </c>
    </row>
    <row r="221" spans="1:7" ht="12.75">
      <c r="A221" s="55"/>
      <c r="B221" s="55"/>
      <c r="C221" s="55" t="s">
        <v>301</v>
      </c>
      <c r="D221" s="56" t="s">
        <v>302</v>
      </c>
      <c r="E221" s="57" t="s">
        <v>463</v>
      </c>
      <c r="F221" s="15">
        <v>25082.44</v>
      </c>
      <c r="G221" s="15">
        <f t="shared" si="4"/>
        <v>97.21875968992248</v>
      </c>
    </row>
    <row r="222" spans="1:7" ht="12.75">
      <c r="A222" s="55"/>
      <c r="B222" s="55"/>
      <c r="C222" s="55" t="s">
        <v>353</v>
      </c>
      <c r="D222" s="56" t="s">
        <v>354</v>
      </c>
      <c r="E222" s="57" t="s">
        <v>128</v>
      </c>
      <c r="F222" s="15">
        <v>21878.6</v>
      </c>
      <c r="G222" s="15">
        <f t="shared" si="4"/>
        <v>95.12434782608696</v>
      </c>
    </row>
    <row r="223" spans="1:7" ht="12.75">
      <c r="A223" s="55"/>
      <c r="B223" s="55"/>
      <c r="C223" s="55" t="s">
        <v>430</v>
      </c>
      <c r="D223" s="56" t="s">
        <v>431</v>
      </c>
      <c r="E223" s="57" t="s">
        <v>464</v>
      </c>
      <c r="F223" s="15">
        <v>150</v>
      </c>
      <c r="G223" s="15">
        <f t="shared" si="4"/>
        <v>60</v>
      </c>
    </row>
    <row r="224" spans="1:7" ht="22.5">
      <c r="A224" s="55"/>
      <c r="B224" s="55"/>
      <c r="C224" s="55" t="s">
        <v>356</v>
      </c>
      <c r="D224" s="56" t="s">
        <v>357</v>
      </c>
      <c r="E224" s="57" t="s">
        <v>82</v>
      </c>
      <c r="F224" s="15">
        <v>2937.4</v>
      </c>
      <c r="G224" s="15">
        <f t="shared" si="4"/>
        <v>73.435</v>
      </c>
    </row>
    <row r="225" spans="1:7" ht="12.75">
      <c r="A225" s="55"/>
      <c r="B225" s="55"/>
      <c r="C225" s="55" t="s">
        <v>412</v>
      </c>
      <c r="D225" s="56" t="s">
        <v>413</v>
      </c>
      <c r="E225" s="57" t="s">
        <v>422</v>
      </c>
      <c r="F225" s="15">
        <v>7507.25</v>
      </c>
      <c r="G225" s="15">
        <f t="shared" si="4"/>
        <v>37.53625</v>
      </c>
    </row>
    <row r="226" spans="1:7" ht="15">
      <c r="A226" s="59"/>
      <c r="B226" s="55" t="s">
        <v>62</v>
      </c>
      <c r="C226" s="59"/>
      <c r="D226" s="56" t="s">
        <v>63</v>
      </c>
      <c r="E226" s="57" t="s">
        <v>64</v>
      </c>
      <c r="F226" s="15">
        <f>SUM(F227:F236)</f>
        <v>24019.5</v>
      </c>
      <c r="G226" s="15">
        <f t="shared" si="4"/>
        <v>99.67838320122837</v>
      </c>
    </row>
    <row r="227" spans="1:7" ht="12.75">
      <c r="A227" s="55"/>
      <c r="B227" s="55"/>
      <c r="C227" s="55" t="s">
        <v>313</v>
      </c>
      <c r="D227" s="56" t="s">
        <v>314</v>
      </c>
      <c r="E227" s="57" t="s">
        <v>315</v>
      </c>
      <c r="F227" s="15">
        <v>8017.39</v>
      </c>
      <c r="G227" s="15">
        <f t="shared" si="4"/>
        <v>99.96745635910224</v>
      </c>
    </row>
    <row r="228" spans="1:7" ht="22.5">
      <c r="A228" s="55"/>
      <c r="B228" s="55"/>
      <c r="C228" s="55" t="s">
        <v>316</v>
      </c>
      <c r="D228" s="56" t="s">
        <v>317</v>
      </c>
      <c r="E228" s="57" t="s">
        <v>318</v>
      </c>
      <c r="F228" s="15">
        <v>11790</v>
      </c>
      <c r="G228" s="15">
        <f t="shared" si="4"/>
        <v>100</v>
      </c>
    </row>
    <row r="229" spans="1:7" ht="12.75">
      <c r="A229" s="55"/>
      <c r="B229" s="55"/>
      <c r="C229" s="55" t="s">
        <v>289</v>
      </c>
      <c r="D229" s="56" t="s">
        <v>290</v>
      </c>
      <c r="E229" s="57" t="s">
        <v>319</v>
      </c>
      <c r="F229" s="15">
        <v>2990.93</v>
      </c>
      <c r="G229" s="15">
        <f t="shared" si="4"/>
        <v>99.66444518493836</v>
      </c>
    </row>
    <row r="230" spans="1:7" ht="12.75">
      <c r="A230" s="55"/>
      <c r="B230" s="55"/>
      <c r="C230" s="55" t="s">
        <v>292</v>
      </c>
      <c r="D230" s="56" t="s">
        <v>293</v>
      </c>
      <c r="E230" s="57" t="s">
        <v>320</v>
      </c>
      <c r="F230" s="15">
        <v>481.03</v>
      </c>
      <c r="G230" s="15">
        <f t="shared" si="4"/>
        <v>98.97736625514403</v>
      </c>
    </row>
    <row r="231" spans="1:7" ht="12.75">
      <c r="A231" s="55"/>
      <c r="B231" s="55"/>
      <c r="C231" s="55" t="s">
        <v>295</v>
      </c>
      <c r="D231" s="56" t="s">
        <v>296</v>
      </c>
      <c r="E231" s="57" t="s">
        <v>297</v>
      </c>
      <c r="F231" s="15">
        <v>100</v>
      </c>
      <c r="G231" s="15">
        <f t="shared" si="4"/>
        <v>100</v>
      </c>
    </row>
    <row r="232" spans="1:7" ht="12.75">
      <c r="A232" s="55"/>
      <c r="B232" s="55"/>
      <c r="C232" s="55" t="s">
        <v>321</v>
      </c>
      <c r="D232" s="56" t="s">
        <v>322</v>
      </c>
      <c r="E232" s="57" t="s">
        <v>297</v>
      </c>
      <c r="F232" s="15">
        <v>100</v>
      </c>
      <c r="G232" s="15">
        <f t="shared" si="4"/>
        <v>100</v>
      </c>
    </row>
    <row r="233" spans="1:7" ht="12.75">
      <c r="A233" s="55"/>
      <c r="B233" s="55"/>
      <c r="C233" s="55" t="s">
        <v>298</v>
      </c>
      <c r="D233" s="56" t="s">
        <v>299</v>
      </c>
      <c r="E233" s="57" t="s">
        <v>183</v>
      </c>
      <c r="F233" s="15">
        <v>183.15</v>
      </c>
      <c r="G233" s="15">
        <f t="shared" si="4"/>
        <v>91.575</v>
      </c>
    </row>
    <row r="234" spans="1:7" ht="12.75">
      <c r="A234" s="55"/>
      <c r="B234" s="55"/>
      <c r="C234" s="55" t="s">
        <v>323</v>
      </c>
      <c r="D234" s="56" t="s">
        <v>324</v>
      </c>
      <c r="E234" s="57" t="s">
        <v>325</v>
      </c>
      <c r="F234" s="15">
        <v>160</v>
      </c>
      <c r="G234" s="15">
        <f t="shared" si="4"/>
        <v>100</v>
      </c>
    </row>
    <row r="235" spans="1:7" ht="22.5">
      <c r="A235" s="55"/>
      <c r="B235" s="55"/>
      <c r="C235" s="55" t="s">
        <v>326</v>
      </c>
      <c r="D235" s="56" t="s">
        <v>327</v>
      </c>
      <c r="E235" s="57" t="s">
        <v>297</v>
      </c>
      <c r="F235" s="15">
        <v>100</v>
      </c>
      <c r="G235" s="15">
        <f t="shared" si="4"/>
        <v>100</v>
      </c>
    </row>
    <row r="236" spans="1:7" ht="12.75">
      <c r="A236" s="55"/>
      <c r="B236" s="55"/>
      <c r="C236" s="55" t="s">
        <v>310</v>
      </c>
      <c r="D236" s="56" t="s">
        <v>311</v>
      </c>
      <c r="E236" s="57" t="s">
        <v>328</v>
      </c>
      <c r="F236" s="15">
        <v>97</v>
      </c>
      <c r="G236" s="15">
        <f t="shared" si="4"/>
        <v>69.28571428571429</v>
      </c>
    </row>
    <row r="237" spans="1:7" ht="15">
      <c r="A237" s="59"/>
      <c r="B237" s="55" t="s">
        <v>465</v>
      </c>
      <c r="C237" s="59"/>
      <c r="D237" s="56" t="s">
        <v>466</v>
      </c>
      <c r="E237" s="57" t="s">
        <v>467</v>
      </c>
      <c r="F237" s="15">
        <f>SUM(F238:F240)</f>
        <v>44898.2</v>
      </c>
      <c r="G237" s="15">
        <f t="shared" si="4"/>
        <v>61.25266030013643</v>
      </c>
    </row>
    <row r="238" spans="1:7" ht="12.75">
      <c r="A238" s="55"/>
      <c r="B238" s="55"/>
      <c r="C238" s="55" t="s">
        <v>336</v>
      </c>
      <c r="D238" s="56" t="s">
        <v>337</v>
      </c>
      <c r="E238" s="57" t="s">
        <v>468</v>
      </c>
      <c r="F238" s="15">
        <v>5600</v>
      </c>
      <c r="G238" s="15">
        <f t="shared" si="4"/>
        <v>100</v>
      </c>
    </row>
    <row r="239" spans="1:7" ht="12.75">
      <c r="A239" s="55"/>
      <c r="B239" s="55"/>
      <c r="C239" s="55" t="s">
        <v>295</v>
      </c>
      <c r="D239" s="56" t="s">
        <v>296</v>
      </c>
      <c r="E239" s="57" t="s">
        <v>469</v>
      </c>
      <c r="F239" s="15">
        <v>956.24</v>
      </c>
      <c r="G239" s="15">
        <f t="shared" si="4"/>
        <v>10.991264367816092</v>
      </c>
    </row>
    <row r="240" spans="1:7" ht="12.75">
      <c r="A240" s="55"/>
      <c r="B240" s="55"/>
      <c r="C240" s="55" t="s">
        <v>298</v>
      </c>
      <c r="D240" s="56" t="s">
        <v>299</v>
      </c>
      <c r="E240" s="57" t="s">
        <v>470</v>
      </c>
      <c r="F240" s="15">
        <v>38341.96</v>
      </c>
      <c r="G240" s="15">
        <f t="shared" si="4"/>
        <v>64.98637288135593</v>
      </c>
    </row>
    <row r="241" spans="1:7" ht="15">
      <c r="A241" s="59"/>
      <c r="B241" s="55" t="s">
        <v>471</v>
      </c>
      <c r="C241" s="59"/>
      <c r="D241" s="56" t="s">
        <v>11</v>
      </c>
      <c r="E241" s="57" t="s">
        <v>472</v>
      </c>
      <c r="F241" s="15">
        <f>SUM(F242:F245)</f>
        <v>30313.250000000004</v>
      </c>
      <c r="G241" s="15">
        <f t="shared" si="4"/>
        <v>89.15661764705884</v>
      </c>
    </row>
    <row r="242" spans="1:7" ht="12.75">
      <c r="A242" s="55"/>
      <c r="B242" s="55"/>
      <c r="C242" s="55" t="s">
        <v>331</v>
      </c>
      <c r="D242" s="56" t="s">
        <v>332</v>
      </c>
      <c r="E242" s="57" t="s">
        <v>473</v>
      </c>
      <c r="F242" s="15">
        <v>21560</v>
      </c>
      <c r="G242" s="15">
        <f t="shared" si="4"/>
        <v>91.74468085106383</v>
      </c>
    </row>
    <row r="243" spans="1:7" ht="12.75">
      <c r="A243" s="55"/>
      <c r="B243" s="55"/>
      <c r="C243" s="55" t="s">
        <v>295</v>
      </c>
      <c r="D243" s="56" t="s">
        <v>296</v>
      </c>
      <c r="E243" s="57" t="s">
        <v>265</v>
      </c>
      <c r="F243" s="15">
        <v>1547.24</v>
      </c>
      <c r="G243" s="15">
        <f t="shared" si="4"/>
        <v>77.362</v>
      </c>
    </row>
    <row r="244" spans="1:7" ht="12.75">
      <c r="A244" s="55"/>
      <c r="B244" s="55"/>
      <c r="C244" s="55" t="s">
        <v>298</v>
      </c>
      <c r="D244" s="56" t="s">
        <v>299</v>
      </c>
      <c r="E244" s="57" t="s">
        <v>70</v>
      </c>
      <c r="F244" s="15">
        <v>606.49</v>
      </c>
      <c r="G244" s="15">
        <f t="shared" si="4"/>
        <v>67.38777777777777</v>
      </c>
    </row>
    <row r="245" spans="1:7" ht="22.5">
      <c r="A245" s="55"/>
      <c r="B245" s="55"/>
      <c r="C245" s="55" t="s">
        <v>458</v>
      </c>
      <c r="D245" s="56" t="s">
        <v>459</v>
      </c>
      <c r="E245" s="57" t="s">
        <v>474</v>
      </c>
      <c r="F245" s="15">
        <v>6599.52</v>
      </c>
      <c r="G245" s="15">
        <f t="shared" si="4"/>
        <v>86.83578947368422</v>
      </c>
    </row>
    <row r="246" spans="1:7" ht="22.5">
      <c r="A246" s="52" t="s">
        <v>65</v>
      </c>
      <c r="B246" s="52"/>
      <c r="C246" s="52"/>
      <c r="D246" s="53" t="s">
        <v>66</v>
      </c>
      <c r="E246" s="54" t="s">
        <v>475</v>
      </c>
      <c r="F246" s="17">
        <f>F247+F250</f>
        <v>10350.1</v>
      </c>
      <c r="G246" s="17">
        <f t="shared" si="4"/>
        <v>99.95267986479962</v>
      </c>
    </row>
    <row r="247" spans="1:7" ht="22.5">
      <c r="A247" s="59"/>
      <c r="B247" s="55" t="s">
        <v>68</v>
      </c>
      <c r="C247" s="59"/>
      <c r="D247" s="56" t="s">
        <v>69</v>
      </c>
      <c r="E247" s="57" t="s">
        <v>70</v>
      </c>
      <c r="F247" s="15">
        <f>SUM(F248:F249)</f>
        <v>900</v>
      </c>
      <c r="G247" s="15">
        <f t="shared" si="4"/>
        <v>100</v>
      </c>
    </row>
    <row r="248" spans="1:7" ht="12.75">
      <c r="A248" s="55"/>
      <c r="B248" s="55"/>
      <c r="C248" s="55" t="s">
        <v>295</v>
      </c>
      <c r="D248" s="56" t="s">
        <v>296</v>
      </c>
      <c r="E248" s="57" t="s">
        <v>329</v>
      </c>
      <c r="F248" s="15">
        <v>50</v>
      </c>
      <c r="G248" s="15">
        <f t="shared" si="4"/>
        <v>100</v>
      </c>
    </row>
    <row r="249" spans="1:7" ht="12.75">
      <c r="A249" s="55"/>
      <c r="B249" s="55"/>
      <c r="C249" s="55" t="s">
        <v>298</v>
      </c>
      <c r="D249" s="56" t="s">
        <v>299</v>
      </c>
      <c r="E249" s="57" t="s">
        <v>330</v>
      </c>
      <c r="F249" s="15">
        <v>850</v>
      </c>
      <c r="G249" s="15">
        <f t="shared" si="4"/>
        <v>100</v>
      </c>
    </row>
    <row r="250" spans="1:7" ht="15">
      <c r="A250" s="59"/>
      <c r="B250" s="55" t="s">
        <v>71</v>
      </c>
      <c r="C250" s="59"/>
      <c r="D250" s="56" t="s">
        <v>72</v>
      </c>
      <c r="E250" s="57" t="s">
        <v>476</v>
      </c>
      <c r="F250" s="15">
        <f>SUM(F251:F258)</f>
        <v>9450.1</v>
      </c>
      <c r="G250" s="15">
        <f t="shared" si="4"/>
        <v>99.94817556848228</v>
      </c>
    </row>
    <row r="251" spans="1:7" ht="12.75">
      <c r="A251" s="55"/>
      <c r="B251" s="55"/>
      <c r="C251" s="55" t="s">
        <v>331</v>
      </c>
      <c r="D251" s="56" t="s">
        <v>332</v>
      </c>
      <c r="E251" s="57" t="s">
        <v>333</v>
      </c>
      <c r="F251" s="15">
        <v>3664.2</v>
      </c>
      <c r="G251" s="15">
        <f t="shared" si="4"/>
        <v>100</v>
      </c>
    </row>
    <row r="252" spans="1:7" ht="12.75">
      <c r="A252" s="55"/>
      <c r="B252" s="55"/>
      <c r="C252" s="55" t="s">
        <v>289</v>
      </c>
      <c r="D252" s="56" t="s">
        <v>290</v>
      </c>
      <c r="E252" s="57" t="s">
        <v>477</v>
      </c>
      <c r="F252" s="15">
        <v>407.7</v>
      </c>
      <c r="G252" s="15">
        <f t="shared" si="4"/>
        <v>99.92647058823529</v>
      </c>
    </row>
    <row r="253" spans="1:7" ht="12.75">
      <c r="A253" s="55"/>
      <c r="B253" s="55"/>
      <c r="C253" s="55" t="s">
        <v>292</v>
      </c>
      <c r="D253" s="56" t="s">
        <v>293</v>
      </c>
      <c r="E253" s="57" t="s">
        <v>478</v>
      </c>
      <c r="F253" s="15">
        <v>35.54</v>
      </c>
      <c r="G253" s="15">
        <f t="shared" si="4"/>
        <v>98.72222222222223</v>
      </c>
    </row>
    <row r="254" spans="1:7" ht="12.75">
      <c r="A254" s="55"/>
      <c r="B254" s="55"/>
      <c r="C254" s="55" t="s">
        <v>336</v>
      </c>
      <c r="D254" s="56" t="s">
        <v>337</v>
      </c>
      <c r="E254" s="57" t="s">
        <v>218</v>
      </c>
      <c r="F254" s="15">
        <v>2700</v>
      </c>
      <c r="G254" s="15">
        <f t="shared" si="4"/>
        <v>100</v>
      </c>
    </row>
    <row r="255" spans="1:7" ht="12.75">
      <c r="A255" s="55"/>
      <c r="B255" s="55"/>
      <c r="C255" s="55" t="s">
        <v>295</v>
      </c>
      <c r="D255" s="56" t="s">
        <v>296</v>
      </c>
      <c r="E255" s="57" t="s">
        <v>479</v>
      </c>
      <c r="F255" s="15">
        <v>290.2</v>
      </c>
      <c r="G255" s="15">
        <f t="shared" si="4"/>
        <v>99.72508591065292</v>
      </c>
    </row>
    <row r="256" spans="1:7" ht="12.75">
      <c r="A256" s="55"/>
      <c r="B256" s="55"/>
      <c r="C256" s="55" t="s">
        <v>298</v>
      </c>
      <c r="D256" s="56" t="s">
        <v>299</v>
      </c>
      <c r="E256" s="57" t="s">
        <v>480</v>
      </c>
      <c r="F256" s="15">
        <v>2098.36</v>
      </c>
      <c r="G256" s="15">
        <f t="shared" si="4"/>
        <v>99.88385376999237</v>
      </c>
    </row>
    <row r="257" spans="1:7" ht="12.75">
      <c r="A257" s="55"/>
      <c r="B257" s="55"/>
      <c r="C257" s="55" t="s">
        <v>310</v>
      </c>
      <c r="D257" s="56" t="s">
        <v>311</v>
      </c>
      <c r="E257" s="57" t="s">
        <v>481</v>
      </c>
      <c r="F257" s="15">
        <v>50.1</v>
      </c>
      <c r="G257" s="15">
        <f t="shared" si="4"/>
        <v>98.23529411764706</v>
      </c>
    </row>
    <row r="258" spans="1:7" ht="22.5">
      <c r="A258" s="55"/>
      <c r="B258" s="55"/>
      <c r="C258" s="55" t="s">
        <v>356</v>
      </c>
      <c r="D258" s="56" t="s">
        <v>357</v>
      </c>
      <c r="E258" s="57" t="s">
        <v>482</v>
      </c>
      <c r="F258" s="15">
        <v>204</v>
      </c>
      <c r="G258" s="15">
        <f t="shared" si="4"/>
        <v>100</v>
      </c>
    </row>
    <row r="259" spans="1:7" ht="22.5">
      <c r="A259" s="52" t="s">
        <v>483</v>
      </c>
      <c r="B259" s="52"/>
      <c r="C259" s="52"/>
      <c r="D259" s="53" t="s">
        <v>484</v>
      </c>
      <c r="E259" s="54" t="s">
        <v>485</v>
      </c>
      <c r="F259" s="17">
        <f>F260+F262+F271</f>
        <v>164070.04</v>
      </c>
      <c r="G259" s="17">
        <f t="shared" si="4"/>
        <v>73.87979844828595</v>
      </c>
    </row>
    <row r="260" spans="1:7" ht="15">
      <c r="A260" s="59"/>
      <c r="B260" s="55" t="s">
        <v>486</v>
      </c>
      <c r="C260" s="59"/>
      <c r="D260" s="56" t="s">
        <v>487</v>
      </c>
      <c r="E260" s="57" t="s">
        <v>488</v>
      </c>
      <c r="F260" s="15">
        <f>F261</f>
        <v>435.95</v>
      </c>
      <c r="G260" s="15">
        <f t="shared" si="4"/>
        <v>79.26363636363637</v>
      </c>
    </row>
    <row r="261" spans="1:7" ht="12.75">
      <c r="A261" s="55"/>
      <c r="B261" s="55"/>
      <c r="C261" s="55" t="s">
        <v>298</v>
      </c>
      <c r="D261" s="56" t="s">
        <v>299</v>
      </c>
      <c r="E261" s="57" t="s">
        <v>488</v>
      </c>
      <c r="F261" s="15">
        <v>435.95</v>
      </c>
      <c r="G261" s="15">
        <f t="shared" si="4"/>
        <v>79.26363636363637</v>
      </c>
    </row>
    <row r="262" spans="1:7" ht="15">
      <c r="A262" s="59"/>
      <c r="B262" s="55" t="s">
        <v>489</v>
      </c>
      <c r="C262" s="59"/>
      <c r="D262" s="56" t="s">
        <v>490</v>
      </c>
      <c r="E262" s="57" t="s">
        <v>491</v>
      </c>
      <c r="F262" s="15">
        <f>SUM(F263:F270)</f>
        <v>163161.61</v>
      </c>
      <c r="G262" s="15">
        <f t="shared" si="4"/>
        <v>92.79667514090553</v>
      </c>
    </row>
    <row r="263" spans="1:7" ht="12.75">
      <c r="A263" s="55"/>
      <c r="B263" s="55"/>
      <c r="C263" s="55" t="s">
        <v>331</v>
      </c>
      <c r="D263" s="56" t="s">
        <v>332</v>
      </c>
      <c r="E263" s="57" t="s">
        <v>492</v>
      </c>
      <c r="F263" s="15">
        <v>19701.86</v>
      </c>
      <c r="G263" s="15">
        <f t="shared" si="4"/>
        <v>89.83976288189695</v>
      </c>
    </row>
    <row r="264" spans="1:7" ht="12.75">
      <c r="A264" s="55"/>
      <c r="B264" s="55"/>
      <c r="C264" s="55" t="s">
        <v>336</v>
      </c>
      <c r="D264" s="56" t="s">
        <v>337</v>
      </c>
      <c r="E264" s="57" t="s">
        <v>493</v>
      </c>
      <c r="F264" s="15">
        <v>18984</v>
      </c>
      <c r="G264" s="15">
        <f t="shared" si="4"/>
        <v>99.91578947368421</v>
      </c>
    </row>
    <row r="265" spans="1:7" ht="22.5">
      <c r="A265" s="55"/>
      <c r="B265" s="55"/>
      <c r="C265" s="55" t="s">
        <v>295</v>
      </c>
      <c r="D265" s="56" t="s">
        <v>494</v>
      </c>
      <c r="E265" s="57" t="s">
        <v>495</v>
      </c>
      <c r="F265" s="15">
        <v>39553.59</v>
      </c>
      <c r="G265" s="15">
        <f t="shared" si="4"/>
        <v>97.75007413997626</v>
      </c>
    </row>
    <row r="266" spans="1:7" ht="12.75">
      <c r="A266" s="55"/>
      <c r="B266" s="55"/>
      <c r="C266" s="55" t="s">
        <v>321</v>
      </c>
      <c r="D266" s="56" t="s">
        <v>322</v>
      </c>
      <c r="E266" s="57" t="s">
        <v>496</v>
      </c>
      <c r="F266" s="15">
        <v>24444.72</v>
      </c>
      <c r="G266" s="15">
        <f t="shared" si="4"/>
        <v>76.38975</v>
      </c>
    </row>
    <row r="267" spans="1:7" ht="12.75">
      <c r="A267" s="55"/>
      <c r="B267" s="55"/>
      <c r="C267" s="55" t="s">
        <v>298</v>
      </c>
      <c r="D267" s="56" t="s">
        <v>497</v>
      </c>
      <c r="E267" s="57" t="s">
        <v>498</v>
      </c>
      <c r="F267" s="15">
        <v>23510.29</v>
      </c>
      <c r="G267" s="15">
        <f t="shared" si="4"/>
        <v>92.81232481939126</v>
      </c>
    </row>
    <row r="268" spans="1:7" ht="22.5">
      <c r="A268" s="55"/>
      <c r="B268" s="55"/>
      <c r="C268" s="55" t="s">
        <v>458</v>
      </c>
      <c r="D268" s="56" t="s">
        <v>459</v>
      </c>
      <c r="E268" s="57" t="s">
        <v>308</v>
      </c>
      <c r="F268" s="15">
        <v>892.74</v>
      </c>
      <c r="G268" s="15">
        <f t="shared" si="4"/>
        <v>89.274</v>
      </c>
    </row>
    <row r="269" spans="1:7" ht="12.75">
      <c r="A269" s="55"/>
      <c r="B269" s="55"/>
      <c r="C269" s="55" t="s">
        <v>301</v>
      </c>
      <c r="D269" s="56" t="s">
        <v>302</v>
      </c>
      <c r="E269" s="57" t="s">
        <v>499</v>
      </c>
      <c r="F269" s="15">
        <v>18472.41</v>
      </c>
      <c r="G269" s="15">
        <f t="shared" si="4"/>
        <v>99.85086486486486</v>
      </c>
    </row>
    <row r="270" spans="1:7" ht="22.5">
      <c r="A270" s="55"/>
      <c r="B270" s="55"/>
      <c r="C270" s="55" t="s">
        <v>412</v>
      </c>
      <c r="D270" s="56" t="s">
        <v>500</v>
      </c>
      <c r="E270" s="57" t="s">
        <v>501</v>
      </c>
      <c r="F270" s="15">
        <v>17602</v>
      </c>
      <c r="G270" s="15">
        <f t="shared" si="4"/>
        <v>100</v>
      </c>
    </row>
    <row r="271" spans="1:7" ht="15">
      <c r="A271" s="59"/>
      <c r="B271" s="55" t="s">
        <v>502</v>
      </c>
      <c r="C271" s="59"/>
      <c r="D271" s="56" t="s">
        <v>503</v>
      </c>
      <c r="E271" s="57" t="s">
        <v>504</v>
      </c>
      <c r="F271" s="15">
        <f>F272</f>
        <v>472.48</v>
      </c>
      <c r="G271" s="15">
        <f t="shared" si="4"/>
        <v>1.0338730853391684</v>
      </c>
    </row>
    <row r="272" spans="1:7" ht="22.5">
      <c r="A272" s="55"/>
      <c r="B272" s="55"/>
      <c r="C272" s="55" t="s">
        <v>458</v>
      </c>
      <c r="D272" s="56" t="s">
        <v>459</v>
      </c>
      <c r="E272" s="57" t="s">
        <v>408</v>
      </c>
      <c r="F272" s="15">
        <v>472.48</v>
      </c>
      <c r="G272" s="15">
        <f t="shared" si="4"/>
        <v>94.496</v>
      </c>
    </row>
    <row r="273" spans="1:7" ht="12.75">
      <c r="A273" s="55"/>
      <c r="B273" s="55"/>
      <c r="C273" s="55" t="s">
        <v>505</v>
      </c>
      <c r="D273" s="56" t="s">
        <v>506</v>
      </c>
      <c r="E273" s="57" t="s">
        <v>507</v>
      </c>
      <c r="F273" s="15"/>
      <c r="G273" s="15">
        <f aca="true" t="shared" si="5" ref="G273:G336">F273*100/E273</f>
        <v>0</v>
      </c>
    </row>
    <row r="274" spans="1:7" ht="33.75">
      <c r="A274" s="52" t="s">
        <v>74</v>
      </c>
      <c r="B274" s="52"/>
      <c r="C274" s="52"/>
      <c r="D274" s="53" t="s">
        <v>75</v>
      </c>
      <c r="E274" s="54" t="s">
        <v>508</v>
      </c>
      <c r="F274" s="17">
        <f>F275</f>
        <v>35447.8</v>
      </c>
      <c r="G274" s="17">
        <f t="shared" si="5"/>
        <v>96.71978171896318</v>
      </c>
    </row>
    <row r="275" spans="1:7" ht="22.5">
      <c r="A275" s="59"/>
      <c r="B275" s="55" t="s">
        <v>509</v>
      </c>
      <c r="C275" s="59"/>
      <c r="D275" s="56" t="s">
        <v>510</v>
      </c>
      <c r="E275" s="57" t="s">
        <v>508</v>
      </c>
      <c r="F275" s="15">
        <f>SUM(F276:F279)</f>
        <v>35447.8</v>
      </c>
      <c r="G275" s="15">
        <f t="shared" si="5"/>
        <v>96.71978171896318</v>
      </c>
    </row>
    <row r="276" spans="1:7" ht="12.75">
      <c r="A276" s="55"/>
      <c r="B276" s="55"/>
      <c r="C276" s="55" t="s">
        <v>511</v>
      </c>
      <c r="D276" s="56" t="s">
        <v>512</v>
      </c>
      <c r="E276" s="57" t="s">
        <v>513</v>
      </c>
      <c r="F276" s="15">
        <v>14720.3</v>
      </c>
      <c r="G276" s="15">
        <f t="shared" si="5"/>
        <v>98.13533333333334</v>
      </c>
    </row>
    <row r="277" spans="1:7" ht="12.75">
      <c r="A277" s="55"/>
      <c r="B277" s="55"/>
      <c r="C277" s="55" t="s">
        <v>295</v>
      </c>
      <c r="D277" s="56" t="s">
        <v>296</v>
      </c>
      <c r="E277" s="57" t="s">
        <v>308</v>
      </c>
      <c r="F277" s="15">
        <v>234.94</v>
      </c>
      <c r="G277" s="15">
        <f t="shared" si="5"/>
        <v>23.494</v>
      </c>
    </row>
    <row r="278" spans="1:7" ht="12.75">
      <c r="A278" s="55"/>
      <c r="B278" s="55"/>
      <c r="C278" s="55" t="s">
        <v>298</v>
      </c>
      <c r="D278" s="56" t="s">
        <v>299</v>
      </c>
      <c r="E278" s="57" t="s">
        <v>514</v>
      </c>
      <c r="F278" s="15">
        <v>20420.56</v>
      </c>
      <c r="G278" s="15">
        <f t="shared" si="5"/>
        <v>99.23491107007484</v>
      </c>
    </row>
    <row r="279" spans="1:7" ht="12.75">
      <c r="A279" s="55"/>
      <c r="B279" s="55"/>
      <c r="C279" s="55" t="s">
        <v>301</v>
      </c>
      <c r="D279" s="56" t="s">
        <v>302</v>
      </c>
      <c r="E279" s="57" t="s">
        <v>515</v>
      </c>
      <c r="F279" s="15">
        <v>72</v>
      </c>
      <c r="G279" s="15">
        <f t="shared" si="5"/>
        <v>100</v>
      </c>
    </row>
    <row r="280" spans="1:7" ht="12.75">
      <c r="A280" s="52" t="s">
        <v>516</v>
      </c>
      <c r="B280" s="52"/>
      <c r="C280" s="52"/>
      <c r="D280" s="53" t="s">
        <v>517</v>
      </c>
      <c r="E280" s="54" t="s">
        <v>518</v>
      </c>
      <c r="F280" s="17">
        <f>F281</f>
        <v>430465.97</v>
      </c>
      <c r="G280" s="17">
        <f t="shared" si="5"/>
        <v>97.833175</v>
      </c>
    </row>
    <row r="281" spans="1:7" ht="22.5">
      <c r="A281" s="59"/>
      <c r="B281" s="55" t="s">
        <v>519</v>
      </c>
      <c r="C281" s="59"/>
      <c r="D281" s="56" t="s">
        <v>520</v>
      </c>
      <c r="E281" s="57" t="s">
        <v>518</v>
      </c>
      <c r="F281" s="15">
        <f>SUM(F282:F283)</f>
        <v>430465.97</v>
      </c>
      <c r="G281" s="15">
        <f t="shared" si="5"/>
        <v>97.833175</v>
      </c>
    </row>
    <row r="282" spans="1:7" ht="12.75">
      <c r="A282" s="55"/>
      <c r="B282" s="55"/>
      <c r="C282" s="55" t="s">
        <v>521</v>
      </c>
      <c r="D282" s="56" t="s">
        <v>522</v>
      </c>
      <c r="E282" s="57" t="s">
        <v>523</v>
      </c>
      <c r="F282" s="15">
        <v>12000</v>
      </c>
      <c r="G282" s="15">
        <f t="shared" si="5"/>
        <v>100</v>
      </c>
    </row>
    <row r="283" spans="1:7" ht="33.75">
      <c r="A283" s="55"/>
      <c r="B283" s="55"/>
      <c r="C283" s="55" t="s">
        <v>524</v>
      </c>
      <c r="D283" s="56" t="s">
        <v>525</v>
      </c>
      <c r="E283" s="57" t="s">
        <v>526</v>
      </c>
      <c r="F283" s="15">
        <v>418465.97</v>
      </c>
      <c r="G283" s="15">
        <f t="shared" si="5"/>
        <v>97.77242289719626</v>
      </c>
    </row>
    <row r="284" spans="1:7" ht="12.75">
      <c r="A284" s="52" t="s">
        <v>145</v>
      </c>
      <c r="B284" s="52"/>
      <c r="C284" s="52"/>
      <c r="D284" s="53" t="s">
        <v>146</v>
      </c>
      <c r="E284" s="54" t="s">
        <v>527</v>
      </c>
      <c r="F284" s="15"/>
      <c r="G284" s="17">
        <f t="shared" si="5"/>
        <v>0</v>
      </c>
    </row>
    <row r="285" spans="1:7" ht="15">
      <c r="A285" s="59"/>
      <c r="B285" s="55" t="s">
        <v>528</v>
      </c>
      <c r="C285" s="59"/>
      <c r="D285" s="56" t="s">
        <v>529</v>
      </c>
      <c r="E285" s="57" t="s">
        <v>527</v>
      </c>
      <c r="F285" s="15"/>
      <c r="G285" s="15">
        <f t="shared" si="5"/>
        <v>0</v>
      </c>
    </row>
    <row r="286" spans="1:7" ht="12.75">
      <c r="A286" s="55"/>
      <c r="B286" s="55"/>
      <c r="C286" s="55" t="s">
        <v>505</v>
      </c>
      <c r="D286" s="56" t="s">
        <v>506</v>
      </c>
      <c r="E286" s="57" t="s">
        <v>527</v>
      </c>
      <c r="F286" s="15"/>
      <c r="G286" s="15">
        <f t="shared" si="5"/>
        <v>0</v>
      </c>
    </row>
    <row r="287" spans="1:7" ht="12.75">
      <c r="A287" s="52" t="s">
        <v>171</v>
      </c>
      <c r="B287" s="52"/>
      <c r="C287" s="52"/>
      <c r="D287" s="53" t="s">
        <v>172</v>
      </c>
      <c r="E287" s="54" t="s">
        <v>530</v>
      </c>
      <c r="F287" s="17">
        <f>F288+F311+F313+F336+F355+F358+F363+F375</f>
        <v>7704631.34</v>
      </c>
      <c r="G287" s="17">
        <f t="shared" si="5"/>
        <v>98.23801078718996</v>
      </c>
    </row>
    <row r="288" spans="1:7" ht="15">
      <c r="A288" s="59"/>
      <c r="B288" s="55" t="s">
        <v>174</v>
      </c>
      <c r="C288" s="59"/>
      <c r="D288" s="56" t="s">
        <v>175</v>
      </c>
      <c r="E288" s="57" t="s">
        <v>531</v>
      </c>
      <c r="F288" s="15">
        <f>SUM(F289:F310)</f>
        <v>3305311.0700000003</v>
      </c>
      <c r="G288" s="15">
        <f t="shared" si="5"/>
        <v>98.95939453927285</v>
      </c>
    </row>
    <row r="289" spans="1:7" ht="33.75">
      <c r="A289" s="55"/>
      <c r="B289" s="55"/>
      <c r="C289" s="55" t="s">
        <v>532</v>
      </c>
      <c r="D289" s="56" t="s">
        <v>533</v>
      </c>
      <c r="E289" s="57" t="s">
        <v>534</v>
      </c>
      <c r="F289" s="15">
        <v>505288.91</v>
      </c>
      <c r="G289" s="15">
        <f t="shared" si="5"/>
        <v>99.99998218841098</v>
      </c>
    </row>
    <row r="290" spans="1:7" ht="12.75">
      <c r="A290" s="55"/>
      <c r="B290" s="55"/>
      <c r="C290" s="55" t="s">
        <v>313</v>
      </c>
      <c r="D290" s="56" t="s">
        <v>314</v>
      </c>
      <c r="E290" s="57" t="s">
        <v>535</v>
      </c>
      <c r="F290" s="15">
        <v>136866.19</v>
      </c>
      <c r="G290" s="15">
        <f t="shared" si="5"/>
        <v>99.35190441277884</v>
      </c>
    </row>
    <row r="291" spans="1:7" ht="12.75">
      <c r="A291" s="55"/>
      <c r="B291" s="55"/>
      <c r="C291" s="55" t="s">
        <v>286</v>
      </c>
      <c r="D291" s="56" t="s">
        <v>287</v>
      </c>
      <c r="E291" s="57" t="s">
        <v>536</v>
      </c>
      <c r="F291" s="15">
        <v>1588069.58</v>
      </c>
      <c r="G291" s="15">
        <f t="shared" si="5"/>
        <v>99.81135851259937</v>
      </c>
    </row>
    <row r="292" spans="1:7" ht="12.75">
      <c r="A292" s="55"/>
      <c r="B292" s="55"/>
      <c r="C292" s="55" t="s">
        <v>445</v>
      </c>
      <c r="D292" s="56" t="s">
        <v>446</v>
      </c>
      <c r="E292" s="57" t="s">
        <v>537</v>
      </c>
      <c r="F292" s="15">
        <v>117032.63</v>
      </c>
      <c r="G292" s="15">
        <f t="shared" si="5"/>
        <v>99.9962661380589</v>
      </c>
    </row>
    <row r="293" spans="1:7" ht="12.75">
      <c r="A293" s="55"/>
      <c r="B293" s="55"/>
      <c r="C293" s="55" t="s">
        <v>289</v>
      </c>
      <c r="D293" s="56" t="s">
        <v>290</v>
      </c>
      <c r="E293" s="57" t="s">
        <v>538</v>
      </c>
      <c r="F293" s="15">
        <v>267205.6</v>
      </c>
      <c r="G293" s="15">
        <f t="shared" si="5"/>
        <v>98.85044374484393</v>
      </c>
    </row>
    <row r="294" spans="1:7" ht="12.75">
      <c r="A294" s="55"/>
      <c r="B294" s="55"/>
      <c r="C294" s="55" t="s">
        <v>292</v>
      </c>
      <c r="D294" s="56" t="s">
        <v>293</v>
      </c>
      <c r="E294" s="57" t="s">
        <v>539</v>
      </c>
      <c r="F294" s="15">
        <v>39319.43</v>
      </c>
      <c r="G294" s="15">
        <f t="shared" si="5"/>
        <v>95.44245940238366</v>
      </c>
    </row>
    <row r="295" spans="1:7" ht="22.5">
      <c r="A295" s="55"/>
      <c r="B295" s="55"/>
      <c r="C295" s="55" t="s">
        <v>540</v>
      </c>
      <c r="D295" s="56" t="s">
        <v>541</v>
      </c>
      <c r="E295" s="57" t="s">
        <v>542</v>
      </c>
      <c r="F295" s="15">
        <v>645.73</v>
      </c>
      <c r="G295" s="15">
        <f t="shared" si="5"/>
        <v>59.13278388278388</v>
      </c>
    </row>
    <row r="296" spans="1:7" ht="12.75">
      <c r="A296" s="55"/>
      <c r="B296" s="55"/>
      <c r="C296" s="55" t="s">
        <v>336</v>
      </c>
      <c r="D296" s="56" t="s">
        <v>337</v>
      </c>
      <c r="E296" s="57" t="s">
        <v>543</v>
      </c>
      <c r="F296" s="15">
        <v>600</v>
      </c>
      <c r="G296" s="15">
        <f t="shared" si="5"/>
        <v>98.6842105263158</v>
      </c>
    </row>
    <row r="297" spans="1:7" ht="22.5">
      <c r="A297" s="55"/>
      <c r="B297" s="55"/>
      <c r="C297" s="55" t="s">
        <v>295</v>
      </c>
      <c r="D297" s="56" t="s">
        <v>544</v>
      </c>
      <c r="E297" s="57" t="s">
        <v>545</v>
      </c>
      <c r="F297" s="15">
        <v>81657.78</v>
      </c>
      <c r="G297" s="15">
        <f t="shared" si="5"/>
        <v>97.48785845610182</v>
      </c>
    </row>
    <row r="298" spans="1:7" ht="12.75">
      <c r="A298" s="55"/>
      <c r="B298" s="55"/>
      <c r="C298" s="55" t="s">
        <v>546</v>
      </c>
      <c r="D298" s="56" t="s">
        <v>547</v>
      </c>
      <c r="E298" s="57" t="s">
        <v>548</v>
      </c>
      <c r="F298" s="15">
        <v>9347.91</v>
      </c>
      <c r="G298" s="15">
        <f t="shared" si="5"/>
        <v>95.80721533258173</v>
      </c>
    </row>
    <row r="299" spans="1:7" ht="12.75">
      <c r="A299" s="55"/>
      <c r="B299" s="55"/>
      <c r="C299" s="55" t="s">
        <v>321</v>
      </c>
      <c r="D299" s="56" t="s">
        <v>322</v>
      </c>
      <c r="E299" s="57" t="s">
        <v>549</v>
      </c>
      <c r="F299" s="15">
        <v>95916.84</v>
      </c>
      <c r="G299" s="15">
        <f t="shared" si="5"/>
        <v>94.15704483208827</v>
      </c>
    </row>
    <row r="300" spans="1:7" ht="12.75">
      <c r="A300" s="55"/>
      <c r="B300" s="55"/>
      <c r="C300" s="55" t="s">
        <v>391</v>
      </c>
      <c r="D300" s="56" t="s">
        <v>392</v>
      </c>
      <c r="E300" s="57" t="s">
        <v>550</v>
      </c>
      <c r="F300" s="15">
        <v>11115.29</v>
      </c>
      <c r="G300" s="15">
        <f t="shared" si="5"/>
        <v>98.98735417223261</v>
      </c>
    </row>
    <row r="301" spans="1:7" ht="12.75">
      <c r="A301" s="55"/>
      <c r="B301" s="55"/>
      <c r="C301" s="55" t="s">
        <v>453</v>
      </c>
      <c r="D301" s="56" t="s">
        <v>454</v>
      </c>
      <c r="E301" s="57" t="s">
        <v>551</v>
      </c>
      <c r="F301" s="15">
        <v>2608.94</v>
      </c>
      <c r="G301" s="15">
        <f t="shared" si="5"/>
        <v>92.38456090651557</v>
      </c>
    </row>
    <row r="302" spans="1:7" ht="12.75">
      <c r="A302" s="55"/>
      <c r="B302" s="55"/>
      <c r="C302" s="55" t="s">
        <v>298</v>
      </c>
      <c r="D302" s="56" t="s">
        <v>299</v>
      </c>
      <c r="E302" s="57" t="s">
        <v>552</v>
      </c>
      <c r="F302" s="15">
        <v>84510.08</v>
      </c>
      <c r="G302" s="15">
        <f t="shared" si="5"/>
        <v>96.8830090910133</v>
      </c>
    </row>
    <row r="303" spans="1:7" ht="12.75">
      <c r="A303" s="55"/>
      <c r="B303" s="55"/>
      <c r="C303" s="55" t="s">
        <v>323</v>
      </c>
      <c r="D303" s="56" t="s">
        <v>324</v>
      </c>
      <c r="E303" s="57" t="s">
        <v>553</v>
      </c>
      <c r="F303" s="15">
        <v>1007.29</v>
      </c>
      <c r="G303" s="15">
        <f t="shared" si="5"/>
        <v>89.53688888888888</v>
      </c>
    </row>
    <row r="304" spans="1:7" ht="22.5">
      <c r="A304" s="55"/>
      <c r="B304" s="55"/>
      <c r="C304" s="55" t="s">
        <v>458</v>
      </c>
      <c r="D304" s="56" t="s">
        <v>459</v>
      </c>
      <c r="E304" s="57" t="s">
        <v>554</v>
      </c>
      <c r="F304" s="15">
        <v>1009.69</v>
      </c>
      <c r="G304" s="15">
        <f t="shared" si="5"/>
        <v>89.35309734513274</v>
      </c>
    </row>
    <row r="305" spans="1:7" ht="22.5">
      <c r="A305" s="55"/>
      <c r="B305" s="55"/>
      <c r="C305" s="55" t="s">
        <v>326</v>
      </c>
      <c r="D305" s="56" t="s">
        <v>327</v>
      </c>
      <c r="E305" s="57" t="s">
        <v>555</v>
      </c>
      <c r="F305" s="15">
        <v>2254.3</v>
      </c>
      <c r="G305" s="15">
        <f t="shared" si="5"/>
        <v>92.46513535684988</v>
      </c>
    </row>
    <row r="306" spans="1:7" ht="12.75">
      <c r="A306" s="55"/>
      <c r="B306" s="55"/>
      <c r="C306" s="55" t="s">
        <v>310</v>
      </c>
      <c r="D306" s="56" t="s">
        <v>311</v>
      </c>
      <c r="E306" s="57" t="s">
        <v>556</v>
      </c>
      <c r="F306" s="15">
        <v>3281.77</v>
      </c>
      <c r="G306" s="15">
        <f t="shared" si="5"/>
        <v>81.15158259149356</v>
      </c>
    </row>
    <row r="307" spans="1:7" ht="12.75">
      <c r="A307" s="55"/>
      <c r="B307" s="55"/>
      <c r="C307" s="55" t="s">
        <v>301</v>
      </c>
      <c r="D307" s="56" t="s">
        <v>302</v>
      </c>
      <c r="E307" s="57" t="s">
        <v>557</v>
      </c>
      <c r="F307" s="15">
        <v>4405.6</v>
      </c>
      <c r="G307" s="15">
        <f t="shared" si="5"/>
        <v>99.62912709181367</v>
      </c>
    </row>
    <row r="308" spans="1:7" ht="12.75">
      <c r="A308" s="55"/>
      <c r="B308" s="55"/>
      <c r="C308" s="55" t="s">
        <v>353</v>
      </c>
      <c r="D308" s="56" t="s">
        <v>354</v>
      </c>
      <c r="E308" s="57" t="s">
        <v>558</v>
      </c>
      <c r="F308" s="15">
        <v>100423</v>
      </c>
      <c r="G308" s="15">
        <f t="shared" si="5"/>
        <v>100</v>
      </c>
    </row>
    <row r="309" spans="1:7" ht="12.75">
      <c r="A309" s="55"/>
      <c r="B309" s="55"/>
      <c r="C309" s="55" t="s">
        <v>370</v>
      </c>
      <c r="D309" s="56" t="s">
        <v>371</v>
      </c>
      <c r="E309" s="57" t="s">
        <v>559</v>
      </c>
      <c r="F309" s="15">
        <v>248245.51</v>
      </c>
      <c r="G309" s="15">
        <f t="shared" si="5"/>
        <v>95.13144663728684</v>
      </c>
    </row>
    <row r="310" spans="1:7" ht="12.75">
      <c r="A310" s="55"/>
      <c r="B310" s="55"/>
      <c r="C310" s="55" t="s">
        <v>412</v>
      </c>
      <c r="D310" s="56" t="s">
        <v>413</v>
      </c>
      <c r="E310" s="57" t="s">
        <v>560</v>
      </c>
      <c r="F310" s="15">
        <v>4499</v>
      </c>
      <c r="G310" s="15">
        <f t="shared" si="5"/>
        <v>99.97777777777777</v>
      </c>
    </row>
    <row r="311" spans="1:7" ht="15">
      <c r="A311" s="59"/>
      <c r="B311" s="55" t="s">
        <v>561</v>
      </c>
      <c r="C311" s="59"/>
      <c r="D311" s="56" t="s">
        <v>562</v>
      </c>
      <c r="E311" s="57" t="s">
        <v>563</v>
      </c>
      <c r="F311" s="15">
        <f>SUM(F312)</f>
        <v>1580.8</v>
      </c>
      <c r="G311" s="15">
        <f t="shared" si="5"/>
        <v>98.8</v>
      </c>
    </row>
    <row r="312" spans="1:7" ht="33.75">
      <c r="A312" s="55"/>
      <c r="B312" s="55"/>
      <c r="C312" s="55" t="s">
        <v>187</v>
      </c>
      <c r="D312" s="56" t="s">
        <v>381</v>
      </c>
      <c r="E312" s="57" t="s">
        <v>563</v>
      </c>
      <c r="F312" s="15">
        <v>1580.8</v>
      </c>
      <c r="G312" s="15">
        <f t="shared" si="5"/>
        <v>98.8</v>
      </c>
    </row>
    <row r="313" spans="1:7" ht="15">
      <c r="A313" s="59"/>
      <c r="B313" s="55" t="s">
        <v>180</v>
      </c>
      <c r="C313" s="59"/>
      <c r="D313" s="56" t="s">
        <v>181</v>
      </c>
      <c r="E313" s="57" t="s">
        <v>564</v>
      </c>
      <c r="F313" s="15">
        <f>SUM(F314:F335)</f>
        <v>1838412.3299999998</v>
      </c>
      <c r="G313" s="15">
        <f t="shared" si="5"/>
        <v>97.70390611049224</v>
      </c>
    </row>
    <row r="314" spans="1:7" ht="33.75">
      <c r="A314" s="55"/>
      <c r="B314" s="55"/>
      <c r="C314" s="55" t="s">
        <v>187</v>
      </c>
      <c r="D314" s="56" t="s">
        <v>381</v>
      </c>
      <c r="E314" s="57" t="s">
        <v>565</v>
      </c>
      <c r="F314" s="15">
        <v>121998.76</v>
      </c>
      <c r="G314" s="15">
        <f t="shared" si="5"/>
        <v>96.0620157480315</v>
      </c>
    </row>
    <row r="315" spans="1:7" ht="22.5">
      <c r="A315" s="55"/>
      <c r="B315" s="55"/>
      <c r="C315" s="55" t="s">
        <v>566</v>
      </c>
      <c r="D315" s="56" t="s">
        <v>567</v>
      </c>
      <c r="E315" s="57" t="s">
        <v>568</v>
      </c>
      <c r="F315" s="15">
        <v>534322</v>
      </c>
      <c r="G315" s="15">
        <f t="shared" si="5"/>
        <v>98.04073394495413</v>
      </c>
    </row>
    <row r="316" spans="1:7" ht="33.75">
      <c r="A316" s="55"/>
      <c r="B316" s="55"/>
      <c r="C316" s="55" t="s">
        <v>532</v>
      </c>
      <c r="D316" s="56" t="s">
        <v>533</v>
      </c>
      <c r="E316" s="57" t="s">
        <v>569</v>
      </c>
      <c r="F316" s="15">
        <v>68480.08</v>
      </c>
      <c r="G316" s="15">
        <f t="shared" si="5"/>
        <v>96.80531523890302</v>
      </c>
    </row>
    <row r="317" spans="1:7" ht="12.75">
      <c r="A317" s="55"/>
      <c r="B317" s="55"/>
      <c r="C317" s="55" t="s">
        <v>313</v>
      </c>
      <c r="D317" s="56" t="s">
        <v>314</v>
      </c>
      <c r="E317" s="57" t="s">
        <v>570</v>
      </c>
      <c r="F317" s="15">
        <v>56130.31</v>
      </c>
      <c r="G317" s="15">
        <f t="shared" si="5"/>
        <v>98.0287989661014</v>
      </c>
    </row>
    <row r="318" spans="1:7" ht="12.75">
      <c r="A318" s="55"/>
      <c r="B318" s="55"/>
      <c r="C318" s="55" t="s">
        <v>286</v>
      </c>
      <c r="D318" s="56" t="s">
        <v>287</v>
      </c>
      <c r="E318" s="57" t="s">
        <v>571</v>
      </c>
      <c r="F318" s="15">
        <v>679792.72</v>
      </c>
      <c r="G318" s="15">
        <f t="shared" si="5"/>
        <v>99.41614981317227</v>
      </c>
    </row>
    <row r="319" spans="1:7" ht="12.75">
      <c r="A319" s="55"/>
      <c r="B319" s="55"/>
      <c r="C319" s="55" t="s">
        <v>445</v>
      </c>
      <c r="D319" s="56" t="s">
        <v>446</v>
      </c>
      <c r="E319" s="57" t="s">
        <v>572</v>
      </c>
      <c r="F319" s="15">
        <v>40757.9</v>
      </c>
      <c r="G319" s="15">
        <f t="shared" si="5"/>
        <v>99.87478252346297</v>
      </c>
    </row>
    <row r="320" spans="1:7" ht="12.75">
      <c r="A320" s="55"/>
      <c r="B320" s="55"/>
      <c r="C320" s="55" t="s">
        <v>289</v>
      </c>
      <c r="D320" s="56" t="s">
        <v>290</v>
      </c>
      <c r="E320" s="57" t="s">
        <v>573</v>
      </c>
      <c r="F320" s="15">
        <v>113355.41</v>
      </c>
      <c r="G320" s="15">
        <f t="shared" si="5"/>
        <v>98.30066340025148</v>
      </c>
    </row>
    <row r="321" spans="1:7" ht="12.75">
      <c r="A321" s="55"/>
      <c r="B321" s="55"/>
      <c r="C321" s="55" t="s">
        <v>292</v>
      </c>
      <c r="D321" s="56" t="s">
        <v>293</v>
      </c>
      <c r="E321" s="57" t="s">
        <v>574</v>
      </c>
      <c r="F321" s="15">
        <v>17095.71</v>
      </c>
      <c r="G321" s="15">
        <f t="shared" si="5"/>
        <v>94.56114829360031</v>
      </c>
    </row>
    <row r="322" spans="1:7" ht="22.5">
      <c r="A322" s="55"/>
      <c r="B322" s="55"/>
      <c r="C322" s="55" t="s">
        <v>540</v>
      </c>
      <c r="D322" s="56" t="s">
        <v>541</v>
      </c>
      <c r="E322" s="57" t="s">
        <v>575</v>
      </c>
      <c r="F322" s="15">
        <v>230.64</v>
      </c>
      <c r="G322" s="15">
        <f t="shared" si="5"/>
        <v>40.96625222024867</v>
      </c>
    </row>
    <row r="323" spans="1:7" ht="12.75">
      <c r="A323" s="55"/>
      <c r="B323" s="55"/>
      <c r="C323" s="55" t="s">
        <v>336</v>
      </c>
      <c r="D323" s="56" t="s">
        <v>337</v>
      </c>
      <c r="E323" s="57" t="s">
        <v>576</v>
      </c>
      <c r="F323" s="15">
        <v>489</v>
      </c>
      <c r="G323" s="15">
        <f t="shared" si="5"/>
        <v>64.68253968253968</v>
      </c>
    </row>
    <row r="324" spans="1:7" ht="12.75">
      <c r="A324" s="55"/>
      <c r="B324" s="55"/>
      <c r="C324" s="55" t="s">
        <v>295</v>
      </c>
      <c r="D324" s="56" t="s">
        <v>296</v>
      </c>
      <c r="E324" s="57" t="s">
        <v>577</v>
      </c>
      <c r="F324" s="15">
        <v>49378.49</v>
      </c>
      <c r="G324" s="15">
        <f t="shared" si="5"/>
        <v>93.17047813125023</v>
      </c>
    </row>
    <row r="325" spans="1:7" ht="12.75">
      <c r="A325" s="55"/>
      <c r="B325" s="55"/>
      <c r="C325" s="55" t="s">
        <v>546</v>
      </c>
      <c r="D325" s="56" t="s">
        <v>547</v>
      </c>
      <c r="E325" s="57" t="s">
        <v>578</v>
      </c>
      <c r="F325" s="15">
        <v>11624.52</v>
      </c>
      <c r="G325" s="15">
        <f t="shared" si="5"/>
        <v>89.10409320864633</v>
      </c>
    </row>
    <row r="326" spans="1:7" ht="12.75">
      <c r="A326" s="55"/>
      <c r="B326" s="55"/>
      <c r="C326" s="55" t="s">
        <v>321</v>
      </c>
      <c r="D326" s="56" t="s">
        <v>322</v>
      </c>
      <c r="E326" s="57" t="s">
        <v>579</v>
      </c>
      <c r="F326" s="15">
        <v>47343.94</v>
      </c>
      <c r="G326" s="15">
        <f t="shared" si="5"/>
        <v>93.7559458977761</v>
      </c>
    </row>
    <row r="327" spans="1:7" ht="12.75">
      <c r="A327" s="55"/>
      <c r="B327" s="55"/>
      <c r="C327" s="55" t="s">
        <v>391</v>
      </c>
      <c r="D327" s="56" t="s">
        <v>392</v>
      </c>
      <c r="E327" s="57" t="s">
        <v>580</v>
      </c>
      <c r="F327" s="15">
        <v>8695.62</v>
      </c>
      <c r="G327" s="15">
        <f t="shared" si="5"/>
        <v>97.76950753316844</v>
      </c>
    </row>
    <row r="328" spans="1:7" ht="12.75">
      <c r="A328" s="55"/>
      <c r="B328" s="55"/>
      <c r="C328" s="55" t="s">
        <v>453</v>
      </c>
      <c r="D328" s="56" t="s">
        <v>454</v>
      </c>
      <c r="E328" s="57" t="s">
        <v>581</v>
      </c>
      <c r="F328" s="15">
        <v>1408.22</v>
      </c>
      <c r="G328" s="15">
        <f t="shared" si="5"/>
        <v>80.65406643757159</v>
      </c>
    </row>
    <row r="329" spans="1:7" ht="12.75">
      <c r="A329" s="55"/>
      <c r="B329" s="55"/>
      <c r="C329" s="55" t="s">
        <v>298</v>
      </c>
      <c r="D329" s="56" t="s">
        <v>299</v>
      </c>
      <c r="E329" s="57" t="s">
        <v>582</v>
      </c>
      <c r="F329" s="15">
        <v>35411.61</v>
      </c>
      <c r="G329" s="15">
        <f t="shared" si="5"/>
        <v>84.64791796146675</v>
      </c>
    </row>
    <row r="330" spans="1:7" ht="12.75">
      <c r="A330" s="55"/>
      <c r="B330" s="55"/>
      <c r="C330" s="55" t="s">
        <v>323</v>
      </c>
      <c r="D330" s="56" t="s">
        <v>324</v>
      </c>
      <c r="E330" s="57" t="s">
        <v>583</v>
      </c>
      <c r="F330" s="15">
        <v>442.13</v>
      </c>
      <c r="G330" s="15">
        <f t="shared" si="5"/>
        <v>54.182598039215684</v>
      </c>
    </row>
    <row r="331" spans="1:7" ht="22.5">
      <c r="A331" s="55"/>
      <c r="B331" s="55"/>
      <c r="C331" s="55" t="s">
        <v>458</v>
      </c>
      <c r="D331" s="56" t="s">
        <v>459</v>
      </c>
      <c r="E331" s="57" t="s">
        <v>584</v>
      </c>
      <c r="F331" s="15">
        <v>460.72</v>
      </c>
      <c r="G331" s="15">
        <f t="shared" si="5"/>
        <v>48.96068012752391</v>
      </c>
    </row>
    <row r="332" spans="1:7" ht="22.5">
      <c r="A332" s="55"/>
      <c r="B332" s="55"/>
      <c r="C332" s="55" t="s">
        <v>326</v>
      </c>
      <c r="D332" s="56" t="s">
        <v>327</v>
      </c>
      <c r="E332" s="57" t="s">
        <v>585</v>
      </c>
      <c r="F332" s="15">
        <v>1004.59</v>
      </c>
      <c r="G332" s="15">
        <f t="shared" si="5"/>
        <v>74.74627976190476</v>
      </c>
    </row>
    <row r="333" spans="1:7" ht="12.75">
      <c r="A333" s="55"/>
      <c r="B333" s="55"/>
      <c r="C333" s="55" t="s">
        <v>310</v>
      </c>
      <c r="D333" s="56" t="s">
        <v>311</v>
      </c>
      <c r="E333" s="57" t="s">
        <v>586</v>
      </c>
      <c r="F333" s="15">
        <v>337.59</v>
      </c>
      <c r="G333" s="15">
        <f t="shared" si="5"/>
        <v>63.69622641509434</v>
      </c>
    </row>
    <row r="334" spans="1:7" ht="12.75">
      <c r="A334" s="55"/>
      <c r="B334" s="55"/>
      <c r="C334" s="55" t="s">
        <v>301</v>
      </c>
      <c r="D334" s="56" t="s">
        <v>302</v>
      </c>
      <c r="E334" s="57" t="s">
        <v>587</v>
      </c>
      <c r="F334" s="15">
        <v>2096.37</v>
      </c>
      <c r="G334" s="15">
        <f t="shared" si="5"/>
        <v>99.44829222011386</v>
      </c>
    </row>
    <row r="335" spans="1:7" ht="12.75">
      <c r="A335" s="55"/>
      <c r="B335" s="55"/>
      <c r="C335" s="55" t="s">
        <v>353</v>
      </c>
      <c r="D335" s="56" t="s">
        <v>354</v>
      </c>
      <c r="E335" s="57" t="s">
        <v>588</v>
      </c>
      <c r="F335" s="15">
        <v>47556</v>
      </c>
      <c r="G335" s="15">
        <f t="shared" si="5"/>
        <v>100</v>
      </c>
    </row>
    <row r="336" spans="1:7" ht="15">
      <c r="A336" s="59"/>
      <c r="B336" s="55" t="s">
        <v>589</v>
      </c>
      <c r="C336" s="59"/>
      <c r="D336" s="56" t="s">
        <v>590</v>
      </c>
      <c r="E336" s="57" t="s">
        <v>591</v>
      </c>
      <c r="F336" s="15">
        <f>SUM(F337:F354)</f>
        <v>1794399.44</v>
      </c>
      <c r="G336" s="15">
        <f t="shared" si="5"/>
        <v>98.69955919610219</v>
      </c>
    </row>
    <row r="337" spans="1:7" ht="12.75">
      <c r="A337" s="55"/>
      <c r="B337" s="55"/>
      <c r="C337" s="55" t="s">
        <v>313</v>
      </c>
      <c r="D337" s="56" t="s">
        <v>314</v>
      </c>
      <c r="E337" s="57" t="s">
        <v>592</v>
      </c>
      <c r="F337" s="15">
        <v>99727.85</v>
      </c>
      <c r="G337" s="15">
        <f aca="true" t="shared" si="6" ref="G337:G400">F337*100/E337</f>
        <v>98.98545905707196</v>
      </c>
    </row>
    <row r="338" spans="1:7" ht="12.75">
      <c r="A338" s="55"/>
      <c r="B338" s="55"/>
      <c r="C338" s="55" t="s">
        <v>286</v>
      </c>
      <c r="D338" s="56" t="s">
        <v>287</v>
      </c>
      <c r="E338" s="57" t="s">
        <v>593</v>
      </c>
      <c r="F338" s="15">
        <v>1134990.52</v>
      </c>
      <c r="G338" s="15">
        <f t="shared" si="6"/>
        <v>99.7900013979509</v>
      </c>
    </row>
    <row r="339" spans="1:7" ht="12.75">
      <c r="A339" s="55"/>
      <c r="B339" s="55"/>
      <c r="C339" s="55" t="s">
        <v>445</v>
      </c>
      <c r="D339" s="56" t="s">
        <v>446</v>
      </c>
      <c r="E339" s="57" t="s">
        <v>594</v>
      </c>
      <c r="F339" s="15">
        <v>81223.67</v>
      </c>
      <c r="G339" s="15">
        <f t="shared" si="6"/>
        <v>99.99836257309941</v>
      </c>
    </row>
    <row r="340" spans="1:7" ht="12.75">
      <c r="A340" s="55"/>
      <c r="B340" s="55"/>
      <c r="C340" s="55" t="s">
        <v>289</v>
      </c>
      <c r="D340" s="56" t="s">
        <v>290</v>
      </c>
      <c r="E340" s="57" t="s">
        <v>595</v>
      </c>
      <c r="F340" s="15">
        <v>196873.86</v>
      </c>
      <c r="G340" s="15">
        <f t="shared" si="6"/>
        <v>98.02278373870398</v>
      </c>
    </row>
    <row r="341" spans="1:7" ht="12.75">
      <c r="A341" s="55"/>
      <c r="B341" s="55"/>
      <c r="C341" s="55" t="s">
        <v>292</v>
      </c>
      <c r="D341" s="56" t="s">
        <v>293</v>
      </c>
      <c r="E341" s="57" t="s">
        <v>596</v>
      </c>
      <c r="F341" s="15">
        <v>27095.66</v>
      </c>
      <c r="G341" s="15">
        <f t="shared" si="6"/>
        <v>93.60438041938716</v>
      </c>
    </row>
    <row r="342" spans="1:7" ht="22.5">
      <c r="A342" s="55"/>
      <c r="B342" s="55"/>
      <c r="C342" s="55" t="s">
        <v>540</v>
      </c>
      <c r="D342" s="56" t="s">
        <v>541</v>
      </c>
      <c r="E342" s="57" t="s">
        <v>597</v>
      </c>
      <c r="F342" s="15">
        <v>230.63</v>
      </c>
      <c r="G342" s="15">
        <f t="shared" si="6"/>
        <v>45.75992063492063</v>
      </c>
    </row>
    <row r="343" spans="1:7" ht="12.75">
      <c r="A343" s="55"/>
      <c r="B343" s="55"/>
      <c r="C343" s="55" t="s">
        <v>295</v>
      </c>
      <c r="D343" s="56" t="s">
        <v>296</v>
      </c>
      <c r="E343" s="57" t="s">
        <v>598</v>
      </c>
      <c r="F343" s="15">
        <v>44354.99</v>
      </c>
      <c r="G343" s="15">
        <f t="shared" si="6"/>
        <v>90.82437136538618</v>
      </c>
    </row>
    <row r="344" spans="1:7" ht="12.75">
      <c r="A344" s="55"/>
      <c r="B344" s="55"/>
      <c r="C344" s="55" t="s">
        <v>546</v>
      </c>
      <c r="D344" s="56" t="s">
        <v>547</v>
      </c>
      <c r="E344" s="57" t="s">
        <v>599</v>
      </c>
      <c r="F344" s="15">
        <v>9489.34</v>
      </c>
      <c r="G344" s="15">
        <f t="shared" si="6"/>
        <v>91.37544535387578</v>
      </c>
    </row>
    <row r="345" spans="1:7" ht="12.75">
      <c r="A345" s="55"/>
      <c r="B345" s="55"/>
      <c r="C345" s="55" t="s">
        <v>321</v>
      </c>
      <c r="D345" s="56" t="s">
        <v>322</v>
      </c>
      <c r="E345" s="57" t="s">
        <v>600</v>
      </c>
      <c r="F345" s="15">
        <v>62860.33</v>
      </c>
      <c r="G345" s="15">
        <f t="shared" si="6"/>
        <v>95.2530268361796</v>
      </c>
    </row>
    <row r="346" spans="1:7" ht="12.75">
      <c r="A346" s="55"/>
      <c r="B346" s="55"/>
      <c r="C346" s="55" t="s">
        <v>391</v>
      </c>
      <c r="D346" s="56" t="s">
        <v>392</v>
      </c>
      <c r="E346" s="57" t="s">
        <v>601</v>
      </c>
      <c r="F346" s="15">
        <v>8573.32</v>
      </c>
      <c r="G346" s="15">
        <f t="shared" si="6"/>
        <v>98.31788990825689</v>
      </c>
    </row>
    <row r="347" spans="1:7" ht="12.75">
      <c r="A347" s="55"/>
      <c r="B347" s="55"/>
      <c r="C347" s="55" t="s">
        <v>453</v>
      </c>
      <c r="D347" s="56" t="s">
        <v>454</v>
      </c>
      <c r="E347" s="57" t="s">
        <v>602</v>
      </c>
      <c r="F347" s="15">
        <v>1558.84</v>
      </c>
      <c r="G347" s="15">
        <f t="shared" si="6"/>
        <v>89.74323546344272</v>
      </c>
    </row>
    <row r="348" spans="1:7" ht="12.75">
      <c r="A348" s="55"/>
      <c r="B348" s="55"/>
      <c r="C348" s="55" t="s">
        <v>298</v>
      </c>
      <c r="D348" s="56" t="s">
        <v>299</v>
      </c>
      <c r="E348" s="57" t="s">
        <v>603</v>
      </c>
      <c r="F348" s="15">
        <v>47786.48</v>
      </c>
      <c r="G348" s="15">
        <f t="shared" si="6"/>
        <v>91.95720278643729</v>
      </c>
    </row>
    <row r="349" spans="1:7" ht="12.75">
      <c r="A349" s="55"/>
      <c r="B349" s="55"/>
      <c r="C349" s="55" t="s">
        <v>323</v>
      </c>
      <c r="D349" s="56" t="s">
        <v>324</v>
      </c>
      <c r="E349" s="57" t="s">
        <v>604</v>
      </c>
      <c r="F349" s="15">
        <v>545.64</v>
      </c>
      <c r="G349" s="15">
        <f t="shared" si="6"/>
        <v>75.88873435326843</v>
      </c>
    </row>
    <row r="350" spans="1:7" ht="22.5">
      <c r="A350" s="55"/>
      <c r="B350" s="55"/>
      <c r="C350" s="55" t="s">
        <v>458</v>
      </c>
      <c r="D350" s="56" t="s">
        <v>459</v>
      </c>
      <c r="E350" s="57" t="s">
        <v>605</v>
      </c>
      <c r="F350" s="15">
        <v>580.03</v>
      </c>
      <c r="G350" s="15">
        <f t="shared" si="6"/>
        <v>76.42028985507247</v>
      </c>
    </row>
    <row r="351" spans="1:7" ht="22.5">
      <c r="A351" s="55"/>
      <c r="B351" s="55"/>
      <c r="C351" s="55" t="s">
        <v>326</v>
      </c>
      <c r="D351" s="56" t="s">
        <v>327</v>
      </c>
      <c r="E351" s="57" t="s">
        <v>606</v>
      </c>
      <c r="F351" s="15">
        <v>1263.97</v>
      </c>
      <c r="G351" s="15">
        <f t="shared" si="6"/>
        <v>87.95894224077941</v>
      </c>
    </row>
    <row r="352" spans="1:7" ht="12.75">
      <c r="A352" s="55"/>
      <c r="B352" s="55"/>
      <c r="C352" s="55" t="s">
        <v>310</v>
      </c>
      <c r="D352" s="56" t="s">
        <v>311</v>
      </c>
      <c r="E352" s="57" t="s">
        <v>607</v>
      </c>
      <c r="F352" s="15">
        <v>2880.78</v>
      </c>
      <c r="G352" s="15">
        <f t="shared" si="6"/>
        <v>83.18740976032342</v>
      </c>
    </row>
    <row r="353" spans="1:7" ht="12.75">
      <c r="A353" s="55"/>
      <c r="B353" s="55"/>
      <c r="C353" s="55" t="s">
        <v>301</v>
      </c>
      <c r="D353" s="56" t="s">
        <v>302</v>
      </c>
      <c r="E353" s="57" t="s">
        <v>608</v>
      </c>
      <c r="F353" s="15">
        <v>2592.53</v>
      </c>
      <c r="G353" s="15">
        <f t="shared" si="6"/>
        <v>99.48311588641597</v>
      </c>
    </row>
    <row r="354" spans="1:7" ht="12.75">
      <c r="A354" s="55"/>
      <c r="B354" s="55"/>
      <c r="C354" s="55" t="s">
        <v>353</v>
      </c>
      <c r="D354" s="56" t="s">
        <v>354</v>
      </c>
      <c r="E354" s="57" t="s">
        <v>609</v>
      </c>
      <c r="F354" s="15">
        <v>71771</v>
      </c>
      <c r="G354" s="15">
        <f t="shared" si="6"/>
        <v>100</v>
      </c>
    </row>
    <row r="355" spans="1:7" ht="15">
      <c r="A355" s="59"/>
      <c r="B355" s="55" t="s">
        <v>610</v>
      </c>
      <c r="C355" s="59"/>
      <c r="D355" s="56" t="s">
        <v>611</v>
      </c>
      <c r="E355" s="57" t="s">
        <v>612</v>
      </c>
      <c r="F355" s="15">
        <f>SUM(F356:F357)</f>
        <v>344816.28</v>
      </c>
      <c r="G355" s="15">
        <f t="shared" si="6"/>
        <v>95.35848451327433</v>
      </c>
    </row>
    <row r="356" spans="1:7" ht="12.75">
      <c r="A356" s="55"/>
      <c r="B356" s="55"/>
      <c r="C356" s="55" t="s">
        <v>295</v>
      </c>
      <c r="D356" s="56" t="s">
        <v>296</v>
      </c>
      <c r="E356" s="57" t="s">
        <v>613</v>
      </c>
      <c r="F356" s="15">
        <v>1793.09</v>
      </c>
      <c r="G356" s="15">
        <f t="shared" si="6"/>
        <v>94.37315789473685</v>
      </c>
    </row>
    <row r="357" spans="1:7" ht="12.75">
      <c r="A357" s="55"/>
      <c r="B357" s="55"/>
      <c r="C357" s="55" t="s">
        <v>298</v>
      </c>
      <c r="D357" s="56" t="s">
        <v>299</v>
      </c>
      <c r="E357" s="57" t="s">
        <v>614</v>
      </c>
      <c r="F357" s="15">
        <v>343023.19</v>
      </c>
      <c r="G357" s="15">
        <f t="shared" si="6"/>
        <v>95.3636891854323</v>
      </c>
    </row>
    <row r="358" spans="1:7" ht="15">
      <c r="A358" s="59"/>
      <c r="B358" s="55" t="s">
        <v>615</v>
      </c>
      <c r="C358" s="59"/>
      <c r="D358" s="56" t="s">
        <v>616</v>
      </c>
      <c r="E358" s="57" t="s">
        <v>617</v>
      </c>
      <c r="F358" s="15">
        <f>SUM(F359:F362)</f>
        <v>31086.760000000002</v>
      </c>
      <c r="G358" s="15">
        <f t="shared" si="6"/>
        <v>99.11921691164748</v>
      </c>
    </row>
    <row r="359" spans="1:7" ht="12.75">
      <c r="A359" s="55"/>
      <c r="B359" s="55"/>
      <c r="C359" s="55" t="s">
        <v>295</v>
      </c>
      <c r="D359" s="56" t="s">
        <v>296</v>
      </c>
      <c r="E359" s="57" t="s">
        <v>618</v>
      </c>
      <c r="F359" s="15">
        <v>6799.76</v>
      </c>
      <c r="G359" s="15">
        <f t="shared" si="6"/>
        <v>99.95237395266794</v>
      </c>
    </row>
    <row r="360" spans="1:7" ht="12.75">
      <c r="A360" s="55"/>
      <c r="B360" s="55"/>
      <c r="C360" s="55" t="s">
        <v>298</v>
      </c>
      <c r="D360" s="56" t="s">
        <v>299</v>
      </c>
      <c r="E360" s="57" t="s">
        <v>619</v>
      </c>
      <c r="F360" s="15">
        <v>3600</v>
      </c>
      <c r="G360" s="15">
        <f t="shared" si="6"/>
        <v>100</v>
      </c>
    </row>
    <row r="361" spans="1:7" ht="12.75">
      <c r="A361" s="55"/>
      <c r="B361" s="55"/>
      <c r="C361" s="55" t="s">
        <v>310</v>
      </c>
      <c r="D361" s="56" t="s">
        <v>311</v>
      </c>
      <c r="E361" s="57" t="s">
        <v>620</v>
      </c>
      <c r="F361" s="15">
        <v>2709.89</v>
      </c>
      <c r="G361" s="15">
        <f t="shared" si="6"/>
        <v>91.95419070240924</v>
      </c>
    </row>
    <row r="362" spans="1:7" ht="22.5">
      <c r="A362" s="55"/>
      <c r="B362" s="55"/>
      <c r="C362" s="55" t="s">
        <v>356</v>
      </c>
      <c r="D362" s="56" t="s">
        <v>357</v>
      </c>
      <c r="E362" s="57" t="s">
        <v>621</v>
      </c>
      <c r="F362" s="15">
        <v>17977.11</v>
      </c>
      <c r="G362" s="15">
        <f t="shared" si="6"/>
        <v>99.80075501027036</v>
      </c>
    </row>
    <row r="363" spans="1:7" ht="15">
      <c r="A363" s="59"/>
      <c r="B363" s="55" t="s">
        <v>622</v>
      </c>
      <c r="C363" s="59"/>
      <c r="D363" s="56" t="s">
        <v>623</v>
      </c>
      <c r="E363" s="57" t="s">
        <v>624</v>
      </c>
      <c r="F363" s="15">
        <f>SUM(F364:F374)</f>
        <v>236318.81000000006</v>
      </c>
      <c r="G363" s="15">
        <f t="shared" si="6"/>
        <v>97.10907155830604</v>
      </c>
    </row>
    <row r="364" spans="1:7" ht="12.75">
      <c r="A364" s="55"/>
      <c r="B364" s="55"/>
      <c r="C364" s="55" t="s">
        <v>313</v>
      </c>
      <c r="D364" s="56" t="s">
        <v>314</v>
      </c>
      <c r="E364" s="57" t="s">
        <v>443</v>
      </c>
      <c r="F364" s="15">
        <v>1476.9</v>
      </c>
      <c r="G364" s="15">
        <f t="shared" si="6"/>
        <v>95.28387096774193</v>
      </c>
    </row>
    <row r="365" spans="1:7" ht="12.75">
      <c r="A365" s="55"/>
      <c r="B365" s="55"/>
      <c r="C365" s="55" t="s">
        <v>286</v>
      </c>
      <c r="D365" s="56" t="s">
        <v>287</v>
      </c>
      <c r="E365" s="57" t="s">
        <v>625</v>
      </c>
      <c r="F365" s="15">
        <v>154807.14</v>
      </c>
      <c r="G365" s="15">
        <f t="shared" si="6"/>
        <v>98.70071726864103</v>
      </c>
    </row>
    <row r="366" spans="1:7" ht="12.75">
      <c r="A366" s="55"/>
      <c r="B366" s="55"/>
      <c r="C366" s="55" t="s">
        <v>445</v>
      </c>
      <c r="D366" s="56" t="s">
        <v>446</v>
      </c>
      <c r="E366" s="57" t="s">
        <v>626</v>
      </c>
      <c r="F366" s="15">
        <v>11921.98</v>
      </c>
      <c r="G366" s="15">
        <f t="shared" si="6"/>
        <v>99.30845481049563</v>
      </c>
    </row>
    <row r="367" spans="1:7" ht="12.75">
      <c r="A367" s="55"/>
      <c r="B367" s="55"/>
      <c r="C367" s="55" t="s">
        <v>289</v>
      </c>
      <c r="D367" s="56" t="s">
        <v>290</v>
      </c>
      <c r="E367" s="57" t="s">
        <v>627</v>
      </c>
      <c r="F367" s="15">
        <v>24745.16</v>
      </c>
      <c r="G367" s="15">
        <f t="shared" si="6"/>
        <v>94.67482878677737</v>
      </c>
    </row>
    <row r="368" spans="1:7" ht="12.75">
      <c r="A368" s="55"/>
      <c r="B368" s="55"/>
      <c r="C368" s="55" t="s">
        <v>292</v>
      </c>
      <c r="D368" s="56" t="s">
        <v>293</v>
      </c>
      <c r="E368" s="57" t="s">
        <v>628</v>
      </c>
      <c r="F368" s="15">
        <v>3759.73</v>
      </c>
      <c r="G368" s="15">
        <f t="shared" si="6"/>
        <v>88.67287735849057</v>
      </c>
    </row>
    <row r="369" spans="1:7" ht="12.75">
      <c r="A369" s="55"/>
      <c r="B369" s="55"/>
      <c r="C369" s="55" t="s">
        <v>295</v>
      </c>
      <c r="D369" s="56" t="s">
        <v>296</v>
      </c>
      <c r="E369" s="57" t="s">
        <v>629</v>
      </c>
      <c r="F369" s="15">
        <v>13806.45</v>
      </c>
      <c r="G369" s="15">
        <f t="shared" si="6"/>
        <v>94.44828293884252</v>
      </c>
    </row>
    <row r="370" spans="1:7" ht="12.75">
      <c r="A370" s="55"/>
      <c r="B370" s="55"/>
      <c r="C370" s="55" t="s">
        <v>321</v>
      </c>
      <c r="D370" s="56" t="s">
        <v>322</v>
      </c>
      <c r="E370" s="57" t="s">
        <v>630</v>
      </c>
      <c r="F370" s="15">
        <v>11826.18</v>
      </c>
      <c r="G370" s="15">
        <f t="shared" si="6"/>
        <v>97.55159613956941</v>
      </c>
    </row>
    <row r="371" spans="1:7" ht="12.75">
      <c r="A371" s="55"/>
      <c r="B371" s="55"/>
      <c r="C371" s="55" t="s">
        <v>453</v>
      </c>
      <c r="D371" s="56" t="s">
        <v>454</v>
      </c>
      <c r="E371" s="57" t="s">
        <v>631</v>
      </c>
      <c r="F371" s="15">
        <v>320</v>
      </c>
      <c r="G371" s="15">
        <f t="shared" si="6"/>
        <v>67.08595387840671</v>
      </c>
    </row>
    <row r="372" spans="1:7" ht="12.75">
      <c r="A372" s="55"/>
      <c r="B372" s="55"/>
      <c r="C372" s="55" t="s">
        <v>298</v>
      </c>
      <c r="D372" s="56" t="s">
        <v>299</v>
      </c>
      <c r="E372" s="57" t="s">
        <v>632</v>
      </c>
      <c r="F372" s="15">
        <v>3972.51</v>
      </c>
      <c r="G372" s="15">
        <f t="shared" si="6"/>
        <v>74.86826234451564</v>
      </c>
    </row>
    <row r="373" spans="1:7" ht="12.75">
      <c r="A373" s="55"/>
      <c r="B373" s="55"/>
      <c r="C373" s="55" t="s">
        <v>310</v>
      </c>
      <c r="D373" s="56" t="s">
        <v>311</v>
      </c>
      <c r="E373" s="57" t="s">
        <v>633</v>
      </c>
      <c r="F373" s="15">
        <v>1935.76</v>
      </c>
      <c r="G373" s="15">
        <f t="shared" si="6"/>
        <v>83.94449262792715</v>
      </c>
    </row>
    <row r="374" spans="1:7" ht="12.75">
      <c r="A374" s="55"/>
      <c r="B374" s="55"/>
      <c r="C374" s="55" t="s">
        <v>353</v>
      </c>
      <c r="D374" s="56" t="s">
        <v>354</v>
      </c>
      <c r="E374" s="57" t="s">
        <v>634</v>
      </c>
      <c r="F374" s="15">
        <v>7747</v>
      </c>
      <c r="G374" s="15">
        <f t="shared" si="6"/>
        <v>100</v>
      </c>
    </row>
    <row r="375" spans="1:7" ht="15">
      <c r="A375" s="59"/>
      <c r="B375" s="55" t="s">
        <v>190</v>
      </c>
      <c r="C375" s="59"/>
      <c r="D375" s="56" t="s">
        <v>11</v>
      </c>
      <c r="E375" s="57" t="s">
        <v>635</v>
      </c>
      <c r="F375" s="15">
        <f>SUM(F376:F387)</f>
        <v>152705.84999999998</v>
      </c>
      <c r="G375" s="15">
        <f t="shared" si="6"/>
        <v>92.44926685151775</v>
      </c>
    </row>
    <row r="376" spans="1:7" ht="33.75">
      <c r="A376" s="55"/>
      <c r="B376" s="55"/>
      <c r="C376" s="55" t="s">
        <v>636</v>
      </c>
      <c r="D376" s="56" t="s">
        <v>637</v>
      </c>
      <c r="E376" s="57" t="s">
        <v>638</v>
      </c>
      <c r="F376" s="15">
        <v>9984</v>
      </c>
      <c r="G376" s="15">
        <f t="shared" si="6"/>
        <v>100</v>
      </c>
    </row>
    <row r="377" spans="1:7" ht="12.75">
      <c r="A377" s="55"/>
      <c r="B377" s="55"/>
      <c r="C377" s="55" t="s">
        <v>313</v>
      </c>
      <c r="D377" s="56" t="s">
        <v>314</v>
      </c>
      <c r="E377" s="57" t="s">
        <v>639</v>
      </c>
      <c r="F377" s="15">
        <v>29.66</v>
      </c>
      <c r="G377" s="15">
        <f t="shared" si="6"/>
        <v>4.943333333333333</v>
      </c>
    </row>
    <row r="378" spans="1:7" ht="12.75">
      <c r="A378" s="55"/>
      <c r="B378" s="55"/>
      <c r="C378" s="55" t="s">
        <v>286</v>
      </c>
      <c r="D378" s="56" t="s">
        <v>287</v>
      </c>
      <c r="E378" s="57" t="s">
        <v>640</v>
      </c>
      <c r="F378" s="15">
        <v>72155.68</v>
      </c>
      <c r="G378" s="15">
        <f t="shared" si="6"/>
        <v>95.5071872931833</v>
      </c>
    </row>
    <row r="379" spans="1:7" ht="12.75">
      <c r="A379" s="55"/>
      <c r="B379" s="55"/>
      <c r="C379" s="55" t="s">
        <v>445</v>
      </c>
      <c r="D379" s="56" t="s">
        <v>446</v>
      </c>
      <c r="E379" s="57" t="s">
        <v>641</v>
      </c>
      <c r="F379" s="15">
        <v>4185</v>
      </c>
      <c r="G379" s="15">
        <f t="shared" si="6"/>
        <v>99.78540772532189</v>
      </c>
    </row>
    <row r="380" spans="1:7" ht="12.75">
      <c r="A380" s="55"/>
      <c r="B380" s="55"/>
      <c r="C380" s="55" t="s">
        <v>289</v>
      </c>
      <c r="D380" s="56" t="s">
        <v>290</v>
      </c>
      <c r="E380" s="57" t="s">
        <v>642</v>
      </c>
      <c r="F380" s="15">
        <v>10854.95</v>
      </c>
      <c r="G380" s="15">
        <f t="shared" si="6"/>
        <v>92.35111451420794</v>
      </c>
    </row>
    <row r="381" spans="1:7" ht="12.75">
      <c r="A381" s="55"/>
      <c r="B381" s="55"/>
      <c r="C381" s="55" t="s">
        <v>292</v>
      </c>
      <c r="D381" s="56" t="s">
        <v>293</v>
      </c>
      <c r="E381" s="57" t="s">
        <v>643</v>
      </c>
      <c r="F381" s="15">
        <v>1119.54</v>
      </c>
      <c r="G381" s="15">
        <f t="shared" si="6"/>
        <v>85.59174311926606</v>
      </c>
    </row>
    <row r="382" spans="1:7" ht="12.75">
      <c r="A382" s="55"/>
      <c r="B382" s="55"/>
      <c r="C382" s="55" t="s">
        <v>336</v>
      </c>
      <c r="D382" s="56" t="s">
        <v>337</v>
      </c>
      <c r="E382" s="57" t="s">
        <v>644</v>
      </c>
      <c r="F382" s="15">
        <v>600</v>
      </c>
      <c r="G382" s="15">
        <f t="shared" si="6"/>
        <v>83.10249307479225</v>
      </c>
    </row>
    <row r="383" spans="1:7" ht="22.5">
      <c r="A383" s="55"/>
      <c r="B383" s="55"/>
      <c r="C383" s="55" t="s">
        <v>295</v>
      </c>
      <c r="D383" s="56" t="s">
        <v>645</v>
      </c>
      <c r="E383" s="57" t="s">
        <v>646</v>
      </c>
      <c r="F383" s="15">
        <v>7053.98</v>
      </c>
      <c r="G383" s="15">
        <f t="shared" si="6"/>
        <v>80.93139054612207</v>
      </c>
    </row>
    <row r="384" spans="1:7" ht="12.75">
      <c r="A384" s="55"/>
      <c r="B384" s="55"/>
      <c r="C384" s="55" t="s">
        <v>298</v>
      </c>
      <c r="D384" s="56" t="s">
        <v>299</v>
      </c>
      <c r="E384" s="57" t="s">
        <v>647</v>
      </c>
      <c r="F384" s="15">
        <v>6030.45</v>
      </c>
      <c r="G384" s="15">
        <f t="shared" si="6"/>
        <v>61.535204081632656</v>
      </c>
    </row>
    <row r="385" spans="1:7" ht="12.75">
      <c r="A385" s="55"/>
      <c r="B385" s="55"/>
      <c r="C385" s="55" t="s">
        <v>310</v>
      </c>
      <c r="D385" s="56" t="s">
        <v>311</v>
      </c>
      <c r="E385" s="57" t="s">
        <v>648</v>
      </c>
      <c r="F385" s="15">
        <v>54.8</v>
      </c>
      <c r="G385" s="15">
        <f t="shared" si="6"/>
        <v>6.85</v>
      </c>
    </row>
    <row r="386" spans="1:7" ht="12.75">
      <c r="A386" s="55"/>
      <c r="B386" s="55"/>
      <c r="C386" s="55" t="s">
        <v>353</v>
      </c>
      <c r="D386" s="56" t="s">
        <v>354</v>
      </c>
      <c r="E386" s="57" t="s">
        <v>649</v>
      </c>
      <c r="F386" s="15">
        <v>40537.79</v>
      </c>
      <c r="G386" s="15">
        <f t="shared" si="6"/>
        <v>99.96988902589396</v>
      </c>
    </row>
    <row r="387" spans="1:7" ht="22.5">
      <c r="A387" s="55"/>
      <c r="B387" s="55"/>
      <c r="C387" s="55" t="s">
        <v>356</v>
      </c>
      <c r="D387" s="56" t="s">
        <v>357</v>
      </c>
      <c r="E387" s="57" t="s">
        <v>55</v>
      </c>
      <c r="F387" s="15">
        <v>100</v>
      </c>
      <c r="G387" s="15">
        <f t="shared" si="6"/>
        <v>8.333333333333334</v>
      </c>
    </row>
    <row r="388" spans="1:7" ht="12.75">
      <c r="A388" s="52" t="s">
        <v>650</v>
      </c>
      <c r="B388" s="52"/>
      <c r="C388" s="52"/>
      <c r="D388" s="53" t="s">
        <v>651</v>
      </c>
      <c r="E388" s="54" t="s">
        <v>652</v>
      </c>
      <c r="F388" s="17">
        <f>F389+F391</f>
        <v>98594.73000000001</v>
      </c>
      <c r="G388" s="17">
        <f t="shared" si="6"/>
        <v>92.04997665950893</v>
      </c>
    </row>
    <row r="389" spans="1:7" ht="15">
      <c r="A389" s="59"/>
      <c r="B389" s="55" t="s">
        <v>653</v>
      </c>
      <c r="C389" s="59"/>
      <c r="D389" s="56" t="s">
        <v>654</v>
      </c>
      <c r="E389" s="57" t="s">
        <v>46</v>
      </c>
      <c r="F389" s="15">
        <f>F390</f>
        <v>3000</v>
      </c>
      <c r="G389" s="15">
        <f t="shared" si="6"/>
        <v>100</v>
      </c>
    </row>
    <row r="390" spans="1:7" ht="12.75">
      <c r="A390" s="55"/>
      <c r="B390" s="55"/>
      <c r="C390" s="55" t="s">
        <v>298</v>
      </c>
      <c r="D390" s="56" t="s">
        <v>299</v>
      </c>
      <c r="E390" s="57" t="s">
        <v>46</v>
      </c>
      <c r="F390" s="15">
        <v>3000</v>
      </c>
      <c r="G390" s="15">
        <f t="shared" si="6"/>
        <v>100</v>
      </c>
    </row>
    <row r="391" spans="1:7" ht="15">
      <c r="A391" s="59"/>
      <c r="B391" s="55" t="s">
        <v>655</v>
      </c>
      <c r="C391" s="59"/>
      <c r="D391" s="56" t="s">
        <v>656</v>
      </c>
      <c r="E391" s="57" t="s">
        <v>657</v>
      </c>
      <c r="F391" s="15">
        <f>SUM(F392:F402)</f>
        <v>95594.73000000001</v>
      </c>
      <c r="G391" s="15">
        <f t="shared" si="6"/>
        <v>91.82089136490252</v>
      </c>
    </row>
    <row r="392" spans="1:7" ht="12.75">
      <c r="A392" s="55"/>
      <c r="B392" s="55"/>
      <c r="C392" s="55" t="s">
        <v>286</v>
      </c>
      <c r="D392" s="56" t="s">
        <v>287</v>
      </c>
      <c r="E392" s="57" t="s">
        <v>658</v>
      </c>
      <c r="F392" s="15">
        <v>22980.61</v>
      </c>
      <c r="G392" s="15">
        <f t="shared" si="6"/>
        <v>91.54527347329004</v>
      </c>
    </row>
    <row r="393" spans="1:7" ht="12.75">
      <c r="A393" s="55"/>
      <c r="B393" s="55"/>
      <c r="C393" s="55" t="s">
        <v>445</v>
      </c>
      <c r="D393" s="56" t="s">
        <v>446</v>
      </c>
      <c r="E393" s="57" t="s">
        <v>659</v>
      </c>
      <c r="F393" s="15">
        <v>1727.06</v>
      </c>
      <c r="G393" s="15">
        <f t="shared" si="6"/>
        <v>99.94560185185185</v>
      </c>
    </row>
    <row r="394" spans="1:7" ht="12.75">
      <c r="A394" s="55"/>
      <c r="B394" s="55"/>
      <c r="C394" s="55" t="s">
        <v>289</v>
      </c>
      <c r="D394" s="56" t="s">
        <v>290</v>
      </c>
      <c r="E394" s="57" t="s">
        <v>660</v>
      </c>
      <c r="F394" s="15">
        <v>3586.53</v>
      </c>
      <c r="G394" s="15">
        <f t="shared" si="6"/>
        <v>78.49704530531845</v>
      </c>
    </row>
    <row r="395" spans="1:7" ht="12.75">
      <c r="A395" s="55"/>
      <c r="B395" s="55"/>
      <c r="C395" s="55" t="s">
        <v>292</v>
      </c>
      <c r="D395" s="56" t="s">
        <v>293</v>
      </c>
      <c r="E395" s="57" t="s">
        <v>661</v>
      </c>
      <c r="F395" s="15">
        <v>529.55</v>
      </c>
      <c r="G395" s="15">
        <f t="shared" si="6"/>
        <v>80.4787234042553</v>
      </c>
    </row>
    <row r="396" spans="1:7" ht="12.75">
      <c r="A396" s="55"/>
      <c r="B396" s="55"/>
      <c r="C396" s="55" t="s">
        <v>336</v>
      </c>
      <c r="D396" s="56" t="s">
        <v>337</v>
      </c>
      <c r="E396" s="57" t="s">
        <v>662</v>
      </c>
      <c r="F396" s="15">
        <v>12981</v>
      </c>
      <c r="G396" s="15">
        <f t="shared" si="6"/>
        <v>88.91095890410959</v>
      </c>
    </row>
    <row r="397" spans="1:7" ht="12.75">
      <c r="A397" s="55"/>
      <c r="B397" s="55"/>
      <c r="C397" s="55" t="s">
        <v>295</v>
      </c>
      <c r="D397" s="56" t="s">
        <v>296</v>
      </c>
      <c r="E397" s="57" t="s">
        <v>663</v>
      </c>
      <c r="F397" s="15">
        <v>8719.29</v>
      </c>
      <c r="G397" s="15">
        <f t="shared" si="6"/>
        <v>82.01759006678583</v>
      </c>
    </row>
    <row r="398" spans="1:7" ht="12.75">
      <c r="A398" s="55"/>
      <c r="B398" s="55"/>
      <c r="C398" s="55" t="s">
        <v>298</v>
      </c>
      <c r="D398" s="56" t="s">
        <v>299</v>
      </c>
      <c r="E398" s="57" t="s">
        <v>664</v>
      </c>
      <c r="F398" s="15">
        <v>44523.72</v>
      </c>
      <c r="G398" s="15">
        <f t="shared" si="6"/>
        <v>97.98569510772684</v>
      </c>
    </row>
    <row r="399" spans="1:7" ht="12.75">
      <c r="A399" s="55"/>
      <c r="B399" s="55"/>
      <c r="C399" s="55" t="s">
        <v>310</v>
      </c>
      <c r="D399" s="56" t="s">
        <v>311</v>
      </c>
      <c r="E399" s="57" t="s">
        <v>665</v>
      </c>
      <c r="F399" s="15"/>
      <c r="G399" s="15">
        <f t="shared" si="6"/>
        <v>0</v>
      </c>
    </row>
    <row r="400" spans="1:7" ht="12.75">
      <c r="A400" s="55"/>
      <c r="B400" s="55"/>
      <c r="C400" s="55" t="s">
        <v>353</v>
      </c>
      <c r="D400" s="56" t="s">
        <v>354</v>
      </c>
      <c r="E400" s="57" t="s">
        <v>666</v>
      </c>
      <c r="F400" s="15">
        <v>546.97</v>
      </c>
      <c r="G400" s="15">
        <f t="shared" si="6"/>
        <v>99.9945155393053</v>
      </c>
    </row>
    <row r="401" spans="1:7" ht="12.75">
      <c r="A401" s="55"/>
      <c r="B401" s="55"/>
      <c r="C401" s="55" t="s">
        <v>430</v>
      </c>
      <c r="D401" s="56" t="s">
        <v>431</v>
      </c>
      <c r="E401" s="57" t="s">
        <v>15</v>
      </c>
      <c r="F401" s="15"/>
      <c r="G401" s="15">
        <f aca="true" t="shared" si="7" ref="G401:G464">F401*100/E401</f>
        <v>0</v>
      </c>
    </row>
    <row r="402" spans="1:7" ht="22.5">
      <c r="A402" s="55"/>
      <c r="B402" s="55"/>
      <c r="C402" s="55" t="s">
        <v>356</v>
      </c>
      <c r="D402" s="56" t="s">
        <v>357</v>
      </c>
      <c r="E402" s="57" t="s">
        <v>667</v>
      </c>
      <c r="F402" s="15"/>
      <c r="G402" s="15">
        <f t="shared" si="7"/>
        <v>0</v>
      </c>
    </row>
    <row r="403" spans="1:7" ht="12.75">
      <c r="A403" s="52" t="s">
        <v>192</v>
      </c>
      <c r="B403" s="52"/>
      <c r="C403" s="52"/>
      <c r="D403" s="53" t="s">
        <v>193</v>
      </c>
      <c r="E403" s="54" t="s">
        <v>668</v>
      </c>
      <c r="F403" s="17">
        <f>F404+F406+F409+F421+F423+F425+F428+F430+F447+F451+F453</f>
        <v>2024205.0099999998</v>
      </c>
      <c r="G403" s="17">
        <f t="shared" si="7"/>
        <v>97.0729992710671</v>
      </c>
    </row>
    <row r="404" spans="1:7" ht="15">
      <c r="A404" s="59"/>
      <c r="B404" s="55" t="s">
        <v>669</v>
      </c>
      <c r="C404" s="59"/>
      <c r="D404" s="56" t="s">
        <v>670</v>
      </c>
      <c r="E404" s="57" t="s">
        <v>671</v>
      </c>
      <c r="F404" s="15">
        <f>SUM(F405)</f>
        <v>188868.89</v>
      </c>
      <c r="G404" s="15">
        <f t="shared" si="7"/>
        <v>99.9999417585734</v>
      </c>
    </row>
    <row r="405" spans="1:7" ht="22.5">
      <c r="A405" s="55"/>
      <c r="B405" s="55"/>
      <c r="C405" s="55" t="s">
        <v>672</v>
      </c>
      <c r="D405" s="56" t="s">
        <v>673</v>
      </c>
      <c r="E405" s="57" t="s">
        <v>671</v>
      </c>
      <c r="F405" s="15">
        <v>188868.89</v>
      </c>
      <c r="G405" s="15">
        <f t="shared" si="7"/>
        <v>99.9999417585734</v>
      </c>
    </row>
    <row r="406" spans="1:7" ht="15">
      <c r="A406" s="59"/>
      <c r="B406" s="55" t="s">
        <v>674</v>
      </c>
      <c r="C406" s="59"/>
      <c r="D406" s="56" t="s">
        <v>675</v>
      </c>
      <c r="E406" s="57" t="s">
        <v>82</v>
      </c>
      <c r="F406" s="15">
        <f>SUM(F407:F408)</f>
        <v>4000</v>
      </c>
      <c r="G406" s="15">
        <f t="shared" si="7"/>
        <v>100</v>
      </c>
    </row>
    <row r="407" spans="1:7" ht="12.75">
      <c r="A407" s="55"/>
      <c r="B407" s="55"/>
      <c r="C407" s="55" t="s">
        <v>336</v>
      </c>
      <c r="D407" s="56" t="s">
        <v>337</v>
      </c>
      <c r="E407" s="57" t="s">
        <v>455</v>
      </c>
      <c r="F407" s="15">
        <v>1500</v>
      </c>
      <c r="G407" s="15">
        <f t="shared" si="7"/>
        <v>100</v>
      </c>
    </row>
    <row r="408" spans="1:7" ht="12.75">
      <c r="A408" s="55"/>
      <c r="B408" s="55"/>
      <c r="C408" s="55" t="s">
        <v>298</v>
      </c>
      <c r="D408" s="56" t="s">
        <v>299</v>
      </c>
      <c r="E408" s="57" t="s">
        <v>358</v>
      </c>
      <c r="F408" s="15">
        <v>2500</v>
      </c>
      <c r="G408" s="15">
        <f t="shared" si="7"/>
        <v>100</v>
      </c>
    </row>
    <row r="409" spans="1:7" ht="33.75">
      <c r="A409" s="59"/>
      <c r="B409" s="55" t="s">
        <v>195</v>
      </c>
      <c r="C409" s="59"/>
      <c r="D409" s="56" t="s">
        <v>196</v>
      </c>
      <c r="E409" s="57" t="s">
        <v>676</v>
      </c>
      <c r="F409" s="15">
        <f>SUM(F410:F420)</f>
        <v>1209761.3</v>
      </c>
      <c r="G409" s="15">
        <f t="shared" si="7"/>
        <v>97.49417135765259</v>
      </c>
    </row>
    <row r="410" spans="1:7" ht="12.75">
      <c r="A410" s="55"/>
      <c r="B410" s="55"/>
      <c r="C410" s="55" t="s">
        <v>342</v>
      </c>
      <c r="D410" s="56" t="s">
        <v>343</v>
      </c>
      <c r="E410" s="57" t="s">
        <v>344</v>
      </c>
      <c r="F410" s="15">
        <v>1152918.33</v>
      </c>
      <c r="G410" s="15">
        <f t="shared" si="7"/>
        <v>98.12830866050052</v>
      </c>
    </row>
    <row r="411" spans="1:7" ht="12.75">
      <c r="A411" s="55"/>
      <c r="B411" s="55"/>
      <c r="C411" s="55" t="s">
        <v>286</v>
      </c>
      <c r="D411" s="56" t="s">
        <v>287</v>
      </c>
      <c r="E411" s="57" t="s">
        <v>677</v>
      </c>
      <c r="F411" s="15">
        <v>19916</v>
      </c>
      <c r="G411" s="15">
        <f t="shared" si="7"/>
        <v>100</v>
      </c>
    </row>
    <row r="412" spans="1:7" ht="12.75">
      <c r="A412" s="55"/>
      <c r="B412" s="55"/>
      <c r="C412" s="55" t="s">
        <v>289</v>
      </c>
      <c r="D412" s="56" t="s">
        <v>290</v>
      </c>
      <c r="E412" s="57" t="s">
        <v>678</v>
      </c>
      <c r="F412" s="15">
        <v>20626</v>
      </c>
      <c r="G412" s="15">
        <f t="shared" si="7"/>
        <v>100</v>
      </c>
    </row>
    <row r="413" spans="1:7" ht="12.75">
      <c r="A413" s="55"/>
      <c r="B413" s="55"/>
      <c r="C413" s="55" t="s">
        <v>292</v>
      </c>
      <c r="D413" s="56" t="s">
        <v>293</v>
      </c>
      <c r="E413" s="57" t="s">
        <v>679</v>
      </c>
      <c r="F413" s="15">
        <v>488</v>
      </c>
      <c r="G413" s="15">
        <f t="shared" si="7"/>
        <v>100</v>
      </c>
    </row>
    <row r="414" spans="1:7" ht="12.75">
      <c r="A414" s="55"/>
      <c r="B414" s="55"/>
      <c r="C414" s="55" t="s">
        <v>295</v>
      </c>
      <c r="D414" s="56" t="s">
        <v>296</v>
      </c>
      <c r="E414" s="57" t="s">
        <v>680</v>
      </c>
      <c r="F414" s="15">
        <v>3202.55</v>
      </c>
      <c r="G414" s="15">
        <f t="shared" si="7"/>
        <v>68.13936170212766</v>
      </c>
    </row>
    <row r="415" spans="1:7" ht="12.75">
      <c r="A415" s="55"/>
      <c r="B415" s="55"/>
      <c r="C415" s="55" t="s">
        <v>321</v>
      </c>
      <c r="D415" s="56" t="s">
        <v>322</v>
      </c>
      <c r="E415" s="57" t="s">
        <v>681</v>
      </c>
      <c r="F415" s="15">
        <v>4550.7</v>
      </c>
      <c r="G415" s="15">
        <f t="shared" si="7"/>
        <v>58.007648183556405</v>
      </c>
    </row>
    <row r="416" spans="1:7" ht="12.75">
      <c r="A416" s="55"/>
      <c r="B416" s="55"/>
      <c r="C416" s="55" t="s">
        <v>298</v>
      </c>
      <c r="D416" s="56" t="s">
        <v>299</v>
      </c>
      <c r="E416" s="57" t="s">
        <v>682</v>
      </c>
      <c r="F416" s="15">
        <v>5116.11</v>
      </c>
      <c r="G416" s="15">
        <f t="shared" si="7"/>
        <v>81.2209874583267</v>
      </c>
    </row>
    <row r="417" spans="1:7" ht="22.5">
      <c r="A417" s="55"/>
      <c r="B417" s="55"/>
      <c r="C417" s="55" t="s">
        <v>326</v>
      </c>
      <c r="D417" s="56" t="s">
        <v>327</v>
      </c>
      <c r="E417" s="57" t="s">
        <v>351</v>
      </c>
      <c r="F417" s="15">
        <v>692.98</v>
      </c>
      <c r="G417" s="15">
        <f t="shared" si="7"/>
        <v>28.874166666666667</v>
      </c>
    </row>
    <row r="418" spans="1:7" ht="12.75">
      <c r="A418" s="55"/>
      <c r="B418" s="55"/>
      <c r="C418" s="55" t="s">
        <v>310</v>
      </c>
      <c r="D418" s="56" t="s">
        <v>311</v>
      </c>
      <c r="E418" s="57" t="s">
        <v>352</v>
      </c>
      <c r="F418" s="15">
        <v>15</v>
      </c>
      <c r="G418" s="15">
        <f t="shared" si="7"/>
        <v>19.23076923076923</v>
      </c>
    </row>
    <row r="419" spans="1:7" ht="12.75">
      <c r="A419" s="55"/>
      <c r="B419" s="55"/>
      <c r="C419" s="55" t="s">
        <v>353</v>
      </c>
      <c r="D419" s="56" t="s">
        <v>354</v>
      </c>
      <c r="E419" s="57" t="s">
        <v>355</v>
      </c>
      <c r="F419" s="15">
        <v>1093.93</v>
      </c>
      <c r="G419" s="15">
        <f t="shared" si="7"/>
        <v>99.99360146252285</v>
      </c>
    </row>
    <row r="420" spans="1:7" ht="22.5">
      <c r="A420" s="55"/>
      <c r="B420" s="55"/>
      <c r="C420" s="55" t="s">
        <v>356</v>
      </c>
      <c r="D420" s="56" t="s">
        <v>357</v>
      </c>
      <c r="E420" s="57" t="s">
        <v>358</v>
      </c>
      <c r="F420" s="15">
        <v>1141.7</v>
      </c>
      <c r="G420" s="15">
        <f t="shared" si="7"/>
        <v>45.668</v>
      </c>
    </row>
    <row r="421" spans="1:7" ht="45">
      <c r="A421" s="59"/>
      <c r="B421" s="55" t="s">
        <v>203</v>
      </c>
      <c r="C421" s="59"/>
      <c r="D421" s="56" t="s">
        <v>204</v>
      </c>
      <c r="E421" s="57" t="s">
        <v>683</v>
      </c>
      <c r="F421" s="15">
        <f>SUM(F422)</f>
        <v>3676.34</v>
      </c>
      <c r="G421" s="15">
        <f t="shared" si="7"/>
        <v>93.85601225427624</v>
      </c>
    </row>
    <row r="422" spans="1:7" ht="12.75">
      <c r="A422" s="55"/>
      <c r="B422" s="55"/>
      <c r="C422" s="55" t="s">
        <v>359</v>
      </c>
      <c r="D422" s="56" t="s">
        <v>360</v>
      </c>
      <c r="E422" s="57" t="s">
        <v>683</v>
      </c>
      <c r="F422" s="15">
        <v>3676.34</v>
      </c>
      <c r="G422" s="15">
        <f t="shared" si="7"/>
        <v>93.85601225427624</v>
      </c>
    </row>
    <row r="423" spans="1:7" ht="22.5">
      <c r="A423" s="59"/>
      <c r="B423" s="55" t="s">
        <v>207</v>
      </c>
      <c r="C423" s="59"/>
      <c r="D423" s="56" t="s">
        <v>208</v>
      </c>
      <c r="E423" s="57" t="s">
        <v>684</v>
      </c>
      <c r="F423" s="15">
        <f>SUM(F424)</f>
        <v>137044.12</v>
      </c>
      <c r="G423" s="15">
        <f t="shared" si="7"/>
        <v>94.95258749107941</v>
      </c>
    </row>
    <row r="424" spans="1:7" ht="12.75">
      <c r="A424" s="55"/>
      <c r="B424" s="55"/>
      <c r="C424" s="55" t="s">
        <v>342</v>
      </c>
      <c r="D424" s="56" t="s">
        <v>343</v>
      </c>
      <c r="E424" s="57" t="s">
        <v>684</v>
      </c>
      <c r="F424" s="15">
        <v>137044.12</v>
      </c>
      <c r="G424" s="15">
        <f t="shared" si="7"/>
        <v>94.95258749107941</v>
      </c>
    </row>
    <row r="425" spans="1:7" ht="15">
      <c r="A425" s="59"/>
      <c r="B425" s="55" t="s">
        <v>685</v>
      </c>
      <c r="C425" s="59"/>
      <c r="D425" s="56" t="s">
        <v>686</v>
      </c>
      <c r="E425" s="57" t="s">
        <v>687</v>
      </c>
      <c r="F425" s="15">
        <f>SUM(F426:F427)</f>
        <v>13691.18</v>
      </c>
      <c r="G425" s="15">
        <f t="shared" si="7"/>
        <v>89.49068566572979</v>
      </c>
    </row>
    <row r="426" spans="1:7" ht="12.75">
      <c r="A426" s="55"/>
      <c r="B426" s="55"/>
      <c r="C426" s="55" t="s">
        <v>342</v>
      </c>
      <c r="D426" s="56" t="s">
        <v>343</v>
      </c>
      <c r="E426" s="57" t="s">
        <v>688</v>
      </c>
      <c r="F426" s="15">
        <v>12864.36</v>
      </c>
      <c r="G426" s="15">
        <f t="shared" si="7"/>
        <v>95.3551256393151</v>
      </c>
    </row>
    <row r="427" spans="1:7" ht="12.75">
      <c r="A427" s="55"/>
      <c r="B427" s="55"/>
      <c r="C427" s="55" t="s">
        <v>298</v>
      </c>
      <c r="D427" s="56" t="s">
        <v>299</v>
      </c>
      <c r="E427" s="57" t="s">
        <v>689</v>
      </c>
      <c r="F427" s="15">
        <v>826.82</v>
      </c>
      <c r="G427" s="15">
        <f t="shared" si="7"/>
        <v>45.73119469026549</v>
      </c>
    </row>
    <row r="428" spans="1:7" ht="15">
      <c r="A428" s="59"/>
      <c r="B428" s="55" t="s">
        <v>212</v>
      </c>
      <c r="C428" s="59"/>
      <c r="D428" s="56" t="s">
        <v>213</v>
      </c>
      <c r="E428" s="57" t="s">
        <v>690</v>
      </c>
      <c r="F428" s="15">
        <f>SUM(F429)</f>
        <v>18620.42</v>
      </c>
      <c r="G428" s="15">
        <f t="shared" si="7"/>
        <v>88.17321716071596</v>
      </c>
    </row>
    <row r="429" spans="1:7" ht="12.75">
      <c r="A429" s="55"/>
      <c r="B429" s="55"/>
      <c r="C429" s="55" t="s">
        <v>342</v>
      </c>
      <c r="D429" s="56" t="s">
        <v>343</v>
      </c>
      <c r="E429" s="57" t="s">
        <v>690</v>
      </c>
      <c r="F429" s="15">
        <v>18620.42</v>
      </c>
      <c r="G429" s="15">
        <f t="shared" si="7"/>
        <v>88.17321716071596</v>
      </c>
    </row>
    <row r="430" spans="1:7" ht="15">
      <c r="A430" s="59"/>
      <c r="B430" s="55" t="s">
        <v>215</v>
      </c>
      <c r="C430" s="59"/>
      <c r="D430" s="56" t="s">
        <v>216</v>
      </c>
      <c r="E430" s="57" t="s">
        <v>691</v>
      </c>
      <c r="F430" s="15">
        <f>SUM(F431:F446)</f>
        <v>352347.76</v>
      </c>
      <c r="G430" s="15">
        <f t="shared" si="7"/>
        <v>96.96666207997357</v>
      </c>
    </row>
    <row r="431" spans="1:7" ht="12.75">
      <c r="A431" s="55"/>
      <c r="B431" s="55"/>
      <c r="C431" s="55" t="s">
        <v>313</v>
      </c>
      <c r="D431" s="56" t="s">
        <v>314</v>
      </c>
      <c r="E431" s="57" t="s">
        <v>692</v>
      </c>
      <c r="F431" s="15">
        <v>434.45</v>
      </c>
      <c r="G431" s="15">
        <f t="shared" si="7"/>
        <v>97.62921348314607</v>
      </c>
    </row>
    <row r="432" spans="1:7" ht="12.75">
      <c r="A432" s="55"/>
      <c r="B432" s="55"/>
      <c r="C432" s="55" t="s">
        <v>286</v>
      </c>
      <c r="D432" s="56" t="s">
        <v>287</v>
      </c>
      <c r="E432" s="57" t="s">
        <v>693</v>
      </c>
      <c r="F432" s="15">
        <v>246461.96</v>
      </c>
      <c r="G432" s="15">
        <f t="shared" si="7"/>
        <v>99.07660024360928</v>
      </c>
    </row>
    <row r="433" spans="1:7" ht="12.75">
      <c r="A433" s="55"/>
      <c r="B433" s="55"/>
      <c r="C433" s="55" t="s">
        <v>445</v>
      </c>
      <c r="D433" s="56" t="s">
        <v>446</v>
      </c>
      <c r="E433" s="57" t="s">
        <v>694</v>
      </c>
      <c r="F433" s="15">
        <v>19988.58</v>
      </c>
      <c r="G433" s="15">
        <f t="shared" si="7"/>
        <v>99.99789884436441</v>
      </c>
    </row>
    <row r="434" spans="1:7" ht="12.75">
      <c r="A434" s="55"/>
      <c r="B434" s="55"/>
      <c r="C434" s="55" t="s">
        <v>289</v>
      </c>
      <c r="D434" s="56" t="s">
        <v>290</v>
      </c>
      <c r="E434" s="57" t="s">
        <v>695</v>
      </c>
      <c r="F434" s="15">
        <v>41717.24</v>
      </c>
      <c r="G434" s="15">
        <f t="shared" si="7"/>
        <v>98.90289236605027</v>
      </c>
    </row>
    <row r="435" spans="1:7" ht="12.75">
      <c r="A435" s="55"/>
      <c r="B435" s="55"/>
      <c r="C435" s="55" t="s">
        <v>292</v>
      </c>
      <c r="D435" s="56" t="s">
        <v>293</v>
      </c>
      <c r="E435" s="57" t="s">
        <v>696</v>
      </c>
      <c r="F435" s="15">
        <v>4775.67</v>
      </c>
      <c r="G435" s="15">
        <f t="shared" si="7"/>
        <v>71.49206586826347</v>
      </c>
    </row>
    <row r="436" spans="1:7" ht="12.75">
      <c r="A436" s="55"/>
      <c r="B436" s="55"/>
      <c r="C436" s="55" t="s">
        <v>295</v>
      </c>
      <c r="D436" s="56" t="s">
        <v>296</v>
      </c>
      <c r="E436" s="57" t="s">
        <v>697</v>
      </c>
      <c r="F436" s="15">
        <v>11312.02</v>
      </c>
      <c r="G436" s="15">
        <f t="shared" si="7"/>
        <v>94.6374968627123</v>
      </c>
    </row>
    <row r="437" spans="1:7" ht="12.75">
      <c r="A437" s="55"/>
      <c r="B437" s="55"/>
      <c r="C437" s="55" t="s">
        <v>321</v>
      </c>
      <c r="D437" s="56" t="s">
        <v>322</v>
      </c>
      <c r="E437" s="57" t="s">
        <v>698</v>
      </c>
      <c r="F437" s="15">
        <v>4939.09</v>
      </c>
      <c r="G437" s="15">
        <f t="shared" si="7"/>
        <v>67.46469061603607</v>
      </c>
    </row>
    <row r="438" spans="1:7" ht="12.75">
      <c r="A438" s="55"/>
      <c r="B438" s="55"/>
      <c r="C438" s="55" t="s">
        <v>453</v>
      </c>
      <c r="D438" s="56" t="s">
        <v>454</v>
      </c>
      <c r="E438" s="57" t="s">
        <v>699</v>
      </c>
      <c r="F438" s="15">
        <v>289</v>
      </c>
      <c r="G438" s="15">
        <f t="shared" si="7"/>
        <v>68.16037735849056</v>
      </c>
    </row>
    <row r="439" spans="1:7" ht="12.75">
      <c r="A439" s="55"/>
      <c r="B439" s="55"/>
      <c r="C439" s="55" t="s">
        <v>298</v>
      </c>
      <c r="D439" s="56" t="s">
        <v>299</v>
      </c>
      <c r="E439" s="57" t="s">
        <v>700</v>
      </c>
      <c r="F439" s="15">
        <v>8266.83</v>
      </c>
      <c r="G439" s="15">
        <f t="shared" si="7"/>
        <v>99.57636714044808</v>
      </c>
    </row>
    <row r="440" spans="1:7" ht="22.5">
      <c r="A440" s="55"/>
      <c r="B440" s="55"/>
      <c r="C440" s="55" t="s">
        <v>458</v>
      </c>
      <c r="D440" s="56" t="s">
        <v>459</v>
      </c>
      <c r="E440" s="57" t="s">
        <v>701</v>
      </c>
      <c r="F440" s="15">
        <v>377.2</v>
      </c>
      <c r="G440" s="15">
        <f t="shared" si="7"/>
        <v>86.71264367816092</v>
      </c>
    </row>
    <row r="441" spans="1:7" ht="22.5">
      <c r="A441" s="55"/>
      <c r="B441" s="55"/>
      <c r="C441" s="55" t="s">
        <v>326</v>
      </c>
      <c r="D441" s="56" t="s">
        <v>327</v>
      </c>
      <c r="E441" s="57" t="s">
        <v>702</v>
      </c>
      <c r="F441" s="15">
        <v>2048.56</v>
      </c>
      <c r="G441" s="15">
        <f t="shared" si="7"/>
        <v>52.31256384065373</v>
      </c>
    </row>
    <row r="442" spans="1:7" ht="12.75">
      <c r="A442" s="55"/>
      <c r="B442" s="55"/>
      <c r="C442" s="55" t="s">
        <v>310</v>
      </c>
      <c r="D442" s="56" t="s">
        <v>311</v>
      </c>
      <c r="E442" s="57" t="s">
        <v>703</v>
      </c>
      <c r="F442" s="15">
        <v>2960.75</v>
      </c>
      <c r="G442" s="15">
        <f t="shared" si="7"/>
        <v>76.07271325796506</v>
      </c>
    </row>
    <row r="443" spans="1:7" ht="12.75">
      <c r="A443" s="55"/>
      <c r="B443" s="55"/>
      <c r="C443" s="55" t="s">
        <v>301</v>
      </c>
      <c r="D443" s="56" t="s">
        <v>302</v>
      </c>
      <c r="E443" s="57" t="s">
        <v>488</v>
      </c>
      <c r="F443" s="15">
        <v>500.8</v>
      </c>
      <c r="G443" s="15">
        <f t="shared" si="7"/>
        <v>91.05454545454545</v>
      </c>
    </row>
    <row r="444" spans="1:7" ht="12.75">
      <c r="A444" s="55"/>
      <c r="B444" s="55"/>
      <c r="C444" s="55" t="s">
        <v>353</v>
      </c>
      <c r="D444" s="56" t="s">
        <v>354</v>
      </c>
      <c r="E444" s="57" t="s">
        <v>704</v>
      </c>
      <c r="F444" s="15">
        <v>6377.61</v>
      </c>
      <c r="G444" s="15">
        <f t="shared" si="7"/>
        <v>99.99388523047978</v>
      </c>
    </row>
    <row r="445" spans="1:7" ht="12.75">
      <c r="A445" s="55"/>
      <c r="B445" s="55"/>
      <c r="C445" s="55" t="s">
        <v>430</v>
      </c>
      <c r="D445" s="56" t="s">
        <v>431</v>
      </c>
      <c r="E445" s="57" t="s">
        <v>297</v>
      </c>
      <c r="F445" s="15"/>
      <c r="G445" s="15">
        <f t="shared" si="7"/>
        <v>0</v>
      </c>
    </row>
    <row r="446" spans="1:7" ht="22.5">
      <c r="A446" s="55"/>
      <c r="B446" s="55"/>
      <c r="C446" s="55" t="s">
        <v>356</v>
      </c>
      <c r="D446" s="56" t="s">
        <v>357</v>
      </c>
      <c r="E446" s="57" t="s">
        <v>705</v>
      </c>
      <c r="F446" s="15">
        <v>1898</v>
      </c>
      <c r="G446" s="15">
        <f t="shared" si="7"/>
        <v>92.7663734115347</v>
      </c>
    </row>
    <row r="447" spans="1:7" ht="15">
      <c r="A447" s="59"/>
      <c r="B447" s="55" t="s">
        <v>221</v>
      </c>
      <c r="C447" s="59"/>
      <c r="D447" s="56" t="s">
        <v>222</v>
      </c>
      <c r="E447" s="57" t="s">
        <v>706</v>
      </c>
      <c r="F447" s="15">
        <f>SUM(F448:F450)</f>
        <v>1251.1100000000001</v>
      </c>
      <c r="G447" s="15">
        <f t="shared" si="7"/>
        <v>21.393809849521205</v>
      </c>
    </row>
    <row r="448" spans="1:7" ht="12.75">
      <c r="A448" s="55"/>
      <c r="B448" s="55"/>
      <c r="C448" s="55" t="s">
        <v>289</v>
      </c>
      <c r="D448" s="56" t="s">
        <v>290</v>
      </c>
      <c r="E448" s="57" t="s">
        <v>707</v>
      </c>
      <c r="F448" s="15">
        <v>171.91</v>
      </c>
      <c r="G448" s="15">
        <f t="shared" si="7"/>
        <v>14.230960264900663</v>
      </c>
    </row>
    <row r="449" spans="1:7" ht="12.75">
      <c r="A449" s="55"/>
      <c r="B449" s="55"/>
      <c r="C449" s="55" t="s">
        <v>292</v>
      </c>
      <c r="D449" s="56" t="s">
        <v>293</v>
      </c>
      <c r="E449" s="57" t="s">
        <v>708</v>
      </c>
      <c r="F449" s="15"/>
      <c r="G449" s="15">
        <f t="shared" si="7"/>
        <v>0</v>
      </c>
    </row>
    <row r="450" spans="1:7" ht="12.75">
      <c r="A450" s="55"/>
      <c r="B450" s="55"/>
      <c r="C450" s="55" t="s">
        <v>336</v>
      </c>
      <c r="D450" s="56" t="s">
        <v>337</v>
      </c>
      <c r="E450" s="57" t="s">
        <v>709</v>
      </c>
      <c r="F450" s="15">
        <v>1079.2</v>
      </c>
      <c r="G450" s="15">
        <f t="shared" si="7"/>
        <v>23.80238200264667</v>
      </c>
    </row>
    <row r="451" spans="1:7" ht="15">
      <c r="A451" s="59"/>
      <c r="B451" s="55" t="s">
        <v>224</v>
      </c>
      <c r="C451" s="59"/>
      <c r="D451" s="56" t="s">
        <v>225</v>
      </c>
      <c r="E451" s="57" t="s">
        <v>226</v>
      </c>
      <c r="F451" s="15">
        <f>F452</f>
        <v>7500</v>
      </c>
      <c r="G451" s="15">
        <f t="shared" si="7"/>
        <v>100</v>
      </c>
    </row>
    <row r="452" spans="1:7" ht="12.75">
      <c r="A452" s="55"/>
      <c r="B452" s="55"/>
      <c r="C452" s="55" t="s">
        <v>342</v>
      </c>
      <c r="D452" s="56" t="s">
        <v>343</v>
      </c>
      <c r="E452" s="57" t="s">
        <v>226</v>
      </c>
      <c r="F452" s="15">
        <v>7500</v>
      </c>
      <c r="G452" s="15">
        <f t="shared" si="7"/>
        <v>100</v>
      </c>
    </row>
    <row r="453" spans="1:7" ht="15">
      <c r="A453" s="59"/>
      <c r="B453" s="55" t="s">
        <v>227</v>
      </c>
      <c r="C453" s="59"/>
      <c r="D453" s="56" t="s">
        <v>11</v>
      </c>
      <c r="E453" s="57" t="s">
        <v>710</v>
      </c>
      <c r="F453" s="15">
        <f>SUM(F454:F456)</f>
        <v>87443.88999999998</v>
      </c>
      <c r="G453" s="15">
        <f t="shared" si="7"/>
        <v>97.01435624341264</v>
      </c>
    </row>
    <row r="454" spans="1:7" ht="12.75">
      <c r="A454" s="55"/>
      <c r="B454" s="55"/>
      <c r="C454" s="55" t="s">
        <v>342</v>
      </c>
      <c r="D454" s="56" t="s">
        <v>343</v>
      </c>
      <c r="E454" s="57" t="s">
        <v>711</v>
      </c>
      <c r="F454" s="15">
        <v>74197.7</v>
      </c>
      <c r="G454" s="15">
        <f t="shared" si="7"/>
        <v>99.99555262058463</v>
      </c>
    </row>
    <row r="455" spans="1:7" ht="12.75">
      <c r="A455" s="55"/>
      <c r="B455" s="55"/>
      <c r="C455" s="55" t="s">
        <v>295</v>
      </c>
      <c r="D455" s="56" t="s">
        <v>296</v>
      </c>
      <c r="E455" s="57" t="s">
        <v>712</v>
      </c>
      <c r="F455" s="15">
        <v>760.93</v>
      </c>
      <c r="G455" s="15">
        <f t="shared" si="7"/>
        <v>51.41418918918919</v>
      </c>
    </row>
    <row r="456" spans="1:7" ht="12.75">
      <c r="A456" s="55"/>
      <c r="B456" s="55"/>
      <c r="C456" s="55" t="s">
        <v>298</v>
      </c>
      <c r="D456" s="56" t="s">
        <v>299</v>
      </c>
      <c r="E456" s="57" t="s">
        <v>713</v>
      </c>
      <c r="F456" s="15">
        <v>12485.26</v>
      </c>
      <c r="G456" s="15">
        <f t="shared" si="7"/>
        <v>86.37927217379273</v>
      </c>
    </row>
    <row r="457" spans="1:7" ht="12.75">
      <c r="A457" s="52" t="s">
        <v>231</v>
      </c>
      <c r="B457" s="52"/>
      <c r="C457" s="52"/>
      <c r="D457" s="53" t="s">
        <v>232</v>
      </c>
      <c r="E457" s="54" t="s">
        <v>714</v>
      </c>
      <c r="F457" s="17">
        <f>F458+F460</f>
        <v>45399.92</v>
      </c>
      <c r="G457" s="17">
        <f t="shared" si="7"/>
        <v>94.50047874776237</v>
      </c>
    </row>
    <row r="458" spans="1:7" ht="22.5">
      <c r="A458" s="59"/>
      <c r="B458" s="55" t="s">
        <v>715</v>
      </c>
      <c r="C458" s="59"/>
      <c r="D458" s="56" t="s">
        <v>716</v>
      </c>
      <c r="E458" s="57" t="s">
        <v>717</v>
      </c>
      <c r="F458" s="15">
        <f>F459</f>
        <v>3912</v>
      </c>
      <c r="G458" s="15">
        <f t="shared" si="7"/>
        <v>75.72590011614402</v>
      </c>
    </row>
    <row r="459" spans="1:7" ht="12.75">
      <c r="A459" s="55"/>
      <c r="B459" s="55"/>
      <c r="C459" s="55" t="s">
        <v>298</v>
      </c>
      <c r="D459" s="56" t="s">
        <v>299</v>
      </c>
      <c r="E459" s="57" t="s">
        <v>717</v>
      </c>
      <c r="F459" s="15">
        <v>3912</v>
      </c>
      <c r="G459" s="15">
        <f t="shared" si="7"/>
        <v>75.72590011614402</v>
      </c>
    </row>
    <row r="460" spans="1:7" ht="15">
      <c r="A460" s="59"/>
      <c r="B460" s="55" t="s">
        <v>234</v>
      </c>
      <c r="C460" s="59"/>
      <c r="D460" s="56" t="s">
        <v>11</v>
      </c>
      <c r="E460" s="57" t="s">
        <v>718</v>
      </c>
      <c r="F460" s="15">
        <f>SUM(F461:F468)</f>
        <v>41487.92</v>
      </c>
      <c r="G460" s="15">
        <f t="shared" si="7"/>
        <v>96.76257113536711</v>
      </c>
    </row>
    <row r="461" spans="1:7" ht="12.75">
      <c r="A461" s="55"/>
      <c r="B461" s="55"/>
      <c r="C461" s="55" t="s">
        <v>719</v>
      </c>
      <c r="D461" s="56" t="s">
        <v>343</v>
      </c>
      <c r="E461" s="57" t="s">
        <v>720</v>
      </c>
      <c r="F461" s="15">
        <v>4501.44</v>
      </c>
      <c r="G461" s="15">
        <f t="shared" si="7"/>
        <v>99.98756108396267</v>
      </c>
    </row>
    <row r="462" spans="1:7" ht="12.75">
      <c r="A462" s="55"/>
      <c r="B462" s="55"/>
      <c r="C462" s="55" t="s">
        <v>721</v>
      </c>
      <c r="D462" s="56" t="s">
        <v>287</v>
      </c>
      <c r="E462" s="57" t="s">
        <v>722</v>
      </c>
      <c r="F462" s="15">
        <v>4322.29</v>
      </c>
      <c r="G462" s="15">
        <f t="shared" si="7"/>
        <v>99.98357622021744</v>
      </c>
    </row>
    <row r="463" spans="1:7" ht="12.75">
      <c r="A463" s="55"/>
      <c r="B463" s="55"/>
      <c r="C463" s="55" t="s">
        <v>723</v>
      </c>
      <c r="D463" s="56" t="s">
        <v>290</v>
      </c>
      <c r="E463" s="57" t="s">
        <v>724</v>
      </c>
      <c r="F463" s="15">
        <v>2460.4</v>
      </c>
      <c r="G463" s="15">
        <f t="shared" si="7"/>
        <v>99.97561966680212</v>
      </c>
    </row>
    <row r="464" spans="1:7" ht="12.75">
      <c r="A464" s="55"/>
      <c r="B464" s="55"/>
      <c r="C464" s="55" t="s">
        <v>725</v>
      </c>
      <c r="D464" s="56" t="s">
        <v>293</v>
      </c>
      <c r="E464" s="57" t="s">
        <v>726</v>
      </c>
      <c r="F464" s="15">
        <v>365.99</v>
      </c>
      <c r="G464" s="15">
        <f t="shared" si="7"/>
        <v>96.56728232189974</v>
      </c>
    </row>
    <row r="465" spans="1:7" ht="12.75">
      <c r="A465" s="55"/>
      <c r="B465" s="55"/>
      <c r="C465" s="55" t="s">
        <v>727</v>
      </c>
      <c r="D465" s="56" t="s">
        <v>337</v>
      </c>
      <c r="E465" s="57" t="s">
        <v>728</v>
      </c>
      <c r="F465" s="15">
        <v>18122.8</v>
      </c>
      <c r="G465" s="15">
        <f aca="true" t="shared" si="8" ref="G465:G527">F465*100/E465</f>
        <v>98.90738416198221</v>
      </c>
    </row>
    <row r="466" spans="1:7" ht="12.75">
      <c r="A466" s="55"/>
      <c r="B466" s="55"/>
      <c r="C466" s="55" t="s">
        <v>729</v>
      </c>
      <c r="D466" s="56" t="s">
        <v>296</v>
      </c>
      <c r="E466" s="57" t="s">
        <v>730</v>
      </c>
      <c r="F466" s="15">
        <v>141.9</v>
      </c>
      <c r="G466" s="15">
        <f t="shared" si="8"/>
        <v>25.249110320284696</v>
      </c>
    </row>
    <row r="467" spans="1:7" ht="12.75">
      <c r="A467" s="55"/>
      <c r="B467" s="55"/>
      <c r="C467" s="55" t="s">
        <v>731</v>
      </c>
      <c r="D467" s="56" t="s">
        <v>299</v>
      </c>
      <c r="E467" s="57" t="s">
        <v>732</v>
      </c>
      <c r="F467" s="15">
        <v>9643.91</v>
      </c>
      <c r="G467" s="15">
        <f t="shared" si="8"/>
        <v>92.76558291650635</v>
      </c>
    </row>
    <row r="468" spans="1:7" ht="12.75">
      <c r="A468" s="55"/>
      <c r="B468" s="55"/>
      <c r="C468" s="55" t="s">
        <v>733</v>
      </c>
      <c r="D468" s="56" t="s">
        <v>299</v>
      </c>
      <c r="E468" s="57" t="s">
        <v>239</v>
      </c>
      <c r="F468" s="15">
        <v>1929.19</v>
      </c>
      <c r="G468" s="15">
        <f t="shared" si="8"/>
        <v>99.9580310880829</v>
      </c>
    </row>
    <row r="469" spans="1:7" ht="12.75">
      <c r="A469" s="52" t="s">
        <v>240</v>
      </c>
      <c r="B469" s="52"/>
      <c r="C469" s="52"/>
      <c r="D469" s="53" t="s">
        <v>241</v>
      </c>
      <c r="E469" s="54" t="s">
        <v>734</v>
      </c>
      <c r="F469" s="17">
        <f>F470+F479</f>
        <v>149598.82</v>
      </c>
      <c r="G469" s="17">
        <f t="shared" si="8"/>
        <v>94.95142586938998</v>
      </c>
    </row>
    <row r="470" spans="1:7" ht="15">
      <c r="A470" s="59"/>
      <c r="B470" s="55" t="s">
        <v>735</v>
      </c>
      <c r="C470" s="59"/>
      <c r="D470" s="56" t="s">
        <v>736</v>
      </c>
      <c r="E470" s="57" t="s">
        <v>737</v>
      </c>
      <c r="F470" s="15">
        <f>SUM(F471:F478)</f>
        <v>94621.96000000002</v>
      </c>
      <c r="G470" s="15">
        <f t="shared" si="8"/>
        <v>96.72772251924395</v>
      </c>
    </row>
    <row r="471" spans="1:7" ht="12.75">
      <c r="A471" s="55"/>
      <c r="B471" s="55"/>
      <c r="C471" s="55" t="s">
        <v>313</v>
      </c>
      <c r="D471" s="56" t="s">
        <v>314</v>
      </c>
      <c r="E471" s="57" t="s">
        <v>738</v>
      </c>
      <c r="F471" s="15">
        <v>4217.2</v>
      </c>
      <c r="G471" s="15">
        <f t="shared" si="8"/>
        <v>99.88630980577925</v>
      </c>
    </row>
    <row r="472" spans="1:7" ht="12.75">
      <c r="A472" s="55"/>
      <c r="B472" s="55"/>
      <c r="C472" s="55" t="s">
        <v>286</v>
      </c>
      <c r="D472" s="56" t="s">
        <v>287</v>
      </c>
      <c r="E472" s="57" t="s">
        <v>739</v>
      </c>
      <c r="F472" s="15">
        <v>62865.16</v>
      </c>
      <c r="G472" s="15">
        <f t="shared" si="8"/>
        <v>96.44854249769868</v>
      </c>
    </row>
    <row r="473" spans="1:7" ht="12.75">
      <c r="A473" s="55"/>
      <c r="B473" s="55"/>
      <c r="C473" s="55" t="s">
        <v>445</v>
      </c>
      <c r="D473" s="56" t="s">
        <v>446</v>
      </c>
      <c r="E473" s="57" t="s">
        <v>740</v>
      </c>
      <c r="F473" s="15">
        <v>3276.64</v>
      </c>
      <c r="G473" s="15">
        <f t="shared" si="8"/>
        <v>99.95851128737034</v>
      </c>
    </row>
    <row r="474" spans="1:7" ht="12.75">
      <c r="A474" s="55"/>
      <c r="B474" s="55"/>
      <c r="C474" s="55" t="s">
        <v>289</v>
      </c>
      <c r="D474" s="56" t="s">
        <v>290</v>
      </c>
      <c r="E474" s="57" t="s">
        <v>741</v>
      </c>
      <c r="F474" s="15">
        <v>10631.07</v>
      </c>
      <c r="G474" s="15">
        <f t="shared" si="8"/>
        <v>97.84693971468016</v>
      </c>
    </row>
    <row r="475" spans="1:7" ht="12.75">
      <c r="A475" s="55"/>
      <c r="B475" s="55"/>
      <c r="C475" s="55" t="s">
        <v>292</v>
      </c>
      <c r="D475" s="56" t="s">
        <v>293</v>
      </c>
      <c r="E475" s="57" t="s">
        <v>742</v>
      </c>
      <c r="F475" s="15">
        <v>706.41</v>
      </c>
      <c r="G475" s="15">
        <f t="shared" si="8"/>
        <v>94.43983957219251</v>
      </c>
    </row>
    <row r="476" spans="1:7" ht="12.75">
      <c r="A476" s="55"/>
      <c r="B476" s="55"/>
      <c r="C476" s="55" t="s">
        <v>295</v>
      </c>
      <c r="D476" s="56" t="s">
        <v>296</v>
      </c>
      <c r="E476" s="57" t="s">
        <v>743</v>
      </c>
      <c r="F476" s="15">
        <v>10100.02</v>
      </c>
      <c r="G476" s="15">
        <f t="shared" si="8"/>
        <v>97.05958101095521</v>
      </c>
    </row>
    <row r="477" spans="1:7" ht="12.75">
      <c r="A477" s="55"/>
      <c r="B477" s="55"/>
      <c r="C477" s="55" t="s">
        <v>298</v>
      </c>
      <c r="D477" s="56" t="s">
        <v>299</v>
      </c>
      <c r="E477" s="57" t="s">
        <v>744</v>
      </c>
      <c r="F477" s="15">
        <v>134.46</v>
      </c>
      <c r="G477" s="15">
        <f t="shared" si="8"/>
        <v>31.05311778290993</v>
      </c>
    </row>
    <row r="478" spans="1:7" ht="12.75">
      <c r="A478" s="55"/>
      <c r="B478" s="55"/>
      <c r="C478" s="55" t="s">
        <v>353</v>
      </c>
      <c r="D478" s="56" t="s">
        <v>354</v>
      </c>
      <c r="E478" s="57" t="s">
        <v>745</v>
      </c>
      <c r="F478" s="15">
        <v>2691</v>
      </c>
      <c r="G478" s="15">
        <f t="shared" si="8"/>
        <v>100</v>
      </c>
    </row>
    <row r="479" spans="1:7" ht="15">
      <c r="A479" s="59"/>
      <c r="B479" s="55" t="s">
        <v>243</v>
      </c>
      <c r="C479" s="59"/>
      <c r="D479" s="56" t="s">
        <v>244</v>
      </c>
      <c r="E479" s="57" t="s">
        <v>746</v>
      </c>
      <c r="F479" s="15">
        <f>SUM(F480:F481)</f>
        <v>54976.86</v>
      </c>
      <c r="G479" s="15">
        <f t="shared" si="8"/>
        <v>92.0422903063787</v>
      </c>
    </row>
    <row r="480" spans="1:7" ht="12.75">
      <c r="A480" s="55"/>
      <c r="B480" s="55"/>
      <c r="C480" s="55" t="s">
        <v>747</v>
      </c>
      <c r="D480" s="56" t="s">
        <v>748</v>
      </c>
      <c r="E480" s="57" t="s">
        <v>749</v>
      </c>
      <c r="F480" s="15">
        <v>49717.12</v>
      </c>
      <c r="G480" s="15">
        <f t="shared" si="8"/>
        <v>99.99621874937147</v>
      </c>
    </row>
    <row r="481" spans="1:7" ht="12.75">
      <c r="A481" s="55"/>
      <c r="B481" s="55"/>
      <c r="C481" s="55" t="s">
        <v>750</v>
      </c>
      <c r="D481" s="56" t="s">
        <v>751</v>
      </c>
      <c r="E481" s="57" t="s">
        <v>752</v>
      </c>
      <c r="F481" s="15">
        <v>5259.74</v>
      </c>
      <c r="G481" s="15">
        <f t="shared" si="8"/>
        <v>52.53960643292378</v>
      </c>
    </row>
    <row r="482" spans="1:7" ht="12.75">
      <c r="A482" s="52" t="s">
        <v>245</v>
      </c>
      <c r="B482" s="52"/>
      <c r="C482" s="52"/>
      <c r="D482" s="53" t="s">
        <v>246</v>
      </c>
      <c r="E482" s="54" t="s">
        <v>753</v>
      </c>
      <c r="F482" s="17">
        <f>F483+F486+F491+F495+F500+F505</f>
        <v>5376629.75</v>
      </c>
      <c r="G482" s="17">
        <f t="shared" si="8"/>
        <v>97.24185862118297</v>
      </c>
    </row>
    <row r="483" spans="1:7" ht="15">
      <c r="A483" s="59"/>
      <c r="B483" s="55" t="s">
        <v>754</v>
      </c>
      <c r="C483" s="59"/>
      <c r="D483" s="56" t="s">
        <v>755</v>
      </c>
      <c r="E483" s="57" t="s">
        <v>756</v>
      </c>
      <c r="F483" s="15">
        <f>SUM(F484:F485)</f>
        <v>38951.44</v>
      </c>
      <c r="G483" s="15">
        <f t="shared" si="8"/>
        <v>81.48836820083682</v>
      </c>
    </row>
    <row r="484" spans="1:7" ht="22.5">
      <c r="A484" s="55"/>
      <c r="B484" s="55"/>
      <c r="C484" s="55" t="s">
        <v>295</v>
      </c>
      <c r="D484" s="56" t="s">
        <v>757</v>
      </c>
      <c r="E484" s="57" t="s">
        <v>758</v>
      </c>
      <c r="F484" s="15">
        <v>14905.91</v>
      </c>
      <c r="G484" s="15">
        <f t="shared" si="8"/>
        <v>74.90407035175879</v>
      </c>
    </row>
    <row r="485" spans="1:7" ht="12.75">
      <c r="A485" s="55"/>
      <c r="B485" s="55"/>
      <c r="C485" s="55" t="s">
        <v>298</v>
      </c>
      <c r="D485" s="56" t="s">
        <v>759</v>
      </c>
      <c r="E485" s="57" t="s">
        <v>760</v>
      </c>
      <c r="F485" s="15">
        <v>24045.53</v>
      </c>
      <c r="G485" s="15">
        <f t="shared" si="8"/>
        <v>86.18469534050179</v>
      </c>
    </row>
    <row r="486" spans="1:7" ht="15">
      <c r="A486" s="59"/>
      <c r="B486" s="55" t="s">
        <v>248</v>
      </c>
      <c r="C486" s="59"/>
      <c r="D486" s="56" t="s">
        <v>249</v>
      </c>
      <c r="E486" s="57" t="s">
        <v>761</v>
      </c>
      <c r="F486" s="15">
        <f>SUM(F487:F490)</f>
        <v>1338738.56</v>
      </c>
      <c r="G486" s="15">
        <f t="shared" si="8"/>
        <v>96.98748044838845</v>
      </c>
    </row>
    <row r="487" spans="1:7" ht="22.5">
      <c r="A487" s="55"/>
      <c r="B487" s="55"/>
      <c r="C487" s="55" t="s">
        <v>295</v>
      </c>
      <c r="D487" s="56" t="s">
        <v>762</v>
      </c>
      <c r="E487" s="57" t="s">
        <v>763</v>
      </c>
      <c r="F487" s="15">
        <v>6939.94</v>
      </c>
      <c r="G487" s="15">
        <f t="shared" si="8"/>
        <v>61.29064735494127</v>
      </c>
    </row>
    <row r="488" spans="1:7" ht="12.75">
      <c r="A488" s="55"/>
      <c r="B488" s="55"/>
      <c r="C488" s="55" t="s">
        <v>298</v>
      </c>
      <c r="D488" s="56" t="s">
        <v>764</v>
      </c>
      <c r="E488" s="57" t="s">
        <v>765</v>
      </c>
      <c r="F488" s="15">
        <v>45644.23</v>
      </c>
      <c r="G488" s="15">
        <f t="shared" si="8"/>
        <v>89.71486133223264</v>
      </c>
    </row>
    <row r="489" spans="1:7" ht="12.75">
      <c r="A489" s="55"/>
      <c r="B489" s="55"/>
      <c r="C489" s="55" t="s">
        <v>766</v>
      </c>
      <c r="D489" s="56" t="s">
        <v>371</v>
      </c>
      <c r="E489" s="57" t="s">
        <v>767</v>
      </c>
      <c r="F489" s="15">
        <v>659964.7</v>
      </c>
      <c r="G489" s="15">
        <f t="shared" si="8"/>
        <v>99.50661679007654</v>
      </c>
    </row>
    <row r="490" spans="1:7" ht="12.75">
      <c r="A490" s="55"/>
      <c r="B490" s="55"/>
      <c r="C490" s="55" t="s">
        <v>768</v>
      </c>
      <c r="D490" s="56" t="s">
        <v>371</v>
      </c>
      <c r="E490" s="57" t="s">
        <v>769</v>
      </c>
      <c r="F490" s="15">
        <v>626189.69</v>
      </c>
      <c r="G490" s="15">
        <f t="shared" si="8"/>
        <v>95.61841333732384</v>
      </c>
    </row>
    <row r="491" spans="1:7" ht="15">
      <c r="A491" s="59"/>
      <c r="B491" s="55" t="s">
        <v>770</v>
      </c>
      <c r="C491" s="59"/>
      <c r="D491" s="56" t="s">
        <v>771</v>
      </c>
      <c r="E491" s="57" t="s">
        <v>772</v>
      </c>
      <c r="F491" s="15">
        <f>SUM(F492:F494)</f>
        <v>11509.35</v>
      </c>
      <c r="G491" s="15">
        <f t="shared" si="8"/>
        <v>88.53346153846154</v>
      </c>
    </row>
    <row r="492" spans="1:7" ht="12.75">
      <c r="A492" s="55"/>
      <c r="B492" s="55"/>
      <c r="C492" s="55" t="s">
        <v>295</v>
      </c>
      <c r="D492" s="56" t="s">
        <v>296</v>
      </c>
      <c r="E492" s="57" t="s">
        <v>358</v>
      </c>
      <c r="F492" s="15">
        <v>1822.5</v>
      </c>
      <c r="G492" s="15">
        <f t="shared" si="8"/>
        <v>72.9</v>
      </c>
    </row>
    <row r="493" spans="1:7" ht="12.75">
      <c r="A493" s="55"/>
      <c r="B493" s="55"/>
      <c r="C493" s="55" t="s">
        <v>298</v>
      </c>
      <c r="D493" s="56" t="s">
        <v>299</v>
      </c>
      <c r="E493" s="57" t="s">
        <v>773</v>
      </c>
      <c r="F493" s="15">
        <v>3619.85</v>
      </c>
      <c r="G493" s="15">
        <f t="shared" si="8"/>
        <v>84.18255813953489</v>
      </c>
    </row>
    <row r="494" spans="1:7" ht="12.75">
      <c r="A494" s="55"/>
      <c r="B494" s="55"/>
      <c r="C494" s="55" t="s">
        <v>301</v>
      </c>
      <c r="D494" s="56" t="s">
        <v>302</v>
      </c>
      <c r="E494" s="57" t="s">
        <v>774</v>
      </c>
      <c r="F494" s="15">
        <v>6067</v>
      </c>
      <c r="G494" s="15">
        <f t="shared" si="8"/>
        <v>97.85483870967742</v>
      </c>
    </row>
    <row r="495" spans="1:7" ht="15">
      <c r="A495" s="59"/>
      <c r="B495" s="55" t="s">
        <v>775</v>
      </c>
      <c r="C495" s="59"/>
      <c r="D495" s="56" t="s">
        <v>776</v>
      </c>
      <c r="E495" s="57" t="s">
        <v>777</v>
      </c>
      <c r="F495" s="15">
        <f>SUM(F496:F499)</f>
        <v>266914.75</v>
      </c>
      <c r="G495" s="15">
        <f t="shared" si="8"/>
        <v>90.29592354533153</v>
      </c>
    </row>
    <row r="496" spans="1:7" ht="12.75">
      <c r="A496" s="55"/>
      <c r="B496" s="55"/>
      <c r="C496" s="55" t="s">
        <v>295</v>
      </c>
      <c r="D496" s="56" t="s">
        <v>296</v>
      </c>
      <c r="E496" s="57" t="s">
        <v>46</v>
      </c>
      <c r="F496" s="15">
        <v>1624.15</v>
      </c>
      <c r="G496" s="15">
        <f t="shared" si="8"/>
        <v>54.138333333333335</v>
      </c>
    </row>
    <row r="497" spans="1:7" ht="12.75">
      <c r="A497" s="55"/>
      <c r="B497" s="55"/>
      <c r="C497" s="55" t="s">
        <v>321</v>
      </c>
      <c r="D497" s="56" t="s">
        <v>322</v>
      </c>
      <c r="E497" s="57" t="s">
        <v>778</v>
      </c>
      <c r="F497" s="15">
        <v>198291.54</v>
      </c>
      <c r="G497" s="15">
        <f t="shared" si="8"/>
        <v>90.54408219178082</v>
      </c>
    </row>
    <row r="498" spans="1:7" ht="12.75">
      <c r="A498" s="55"/>
      <c r="B498" s="55"/>
      <c r="C498" s="55" t="s">
        <v>391</v>
      </c>
      <c r="D498" s="56" t="s">
        <v>392</v>
      </c>
      <c r="E498" s="57" t="s">
        <v>779</v>
      </c>
      <c r="F498" s="15">
        <v>62118.29</v>
      </c>
      <c r="G498" s="15">
        <f t="shared" si="8"/>
        <v>91.89096153846154</v>
      </c>
    </row>
    <row r="499" spans="1:7" ht="12.75">
      <c r="A499" s="55"/>
      <c r="B499" s="55"/>
      <c r="C499" s="55" t="s">
        <v>298</v>
      </c>
      <c r="D499" s="56" t="s">
        <v>299</v>
      </c>
      <c r="E499" s="57" t="s">
        <v>780</v>
      </c>
      <c r="F499" s="15">
        <v>4880.77</v>
      </c>
      <c r="G499" s="15">
        <f t="shared" si="8"/>
        <v>81.34616666666668</v>
      </c>
    </row>
    <row r="500" spans="1:7" ht="15">
      <c r="A500" s="59"/>
      <c r="B500" s="55" t="s">
        <v>253</v>
      </c>
      <c r="C500" s="59"/>
      <c r="D500" s="56" t="s">
        <v>254</v>
      </c>
      <c r="E500" s="57" t="s">
        <v>781</v>
      </c>
      <c r="F500" s="15">
        <f>SUM(F501:F504)</f>
        <v>3581508.27</v>
      </c>
      <c r="G500" s="15">
        <f t="shared" si="8"/>
        <v>98.68180996597187</v>
      </c>
    </row>
    <row r="501" spans="1:7" ht="22.5">
      <c r="A501" s="55"/>
      <c r="B501" s="55"/>
      <c r="C501" s="55" t="s">
        <v>782</v>
      </c>
      <c r="D501" s="56" t="s">
        <v>783</v>
      </c>
      <c r="E501" s="57" t="s">
        <v>784</v>
      </c>
      <c r="F501" s="15">
        <v>869000</v>
      </c>
      <c r="G501" s="15">
        <f t="shared" si="8"/>
        <v>100</v>
      </c>
    </row>
    <row r="502" spans="1:7" ht="33.75">
      <c r="A502" s="55"/>
      <c r="B502" s="55"/>
      <c r="C502" s="55" t="s">
        <v>385</v>
      </c>
      <c r="D502" s="56" t="s">
        <v>386</v>
      </c>
      <c r="E502" s="57" t="s">
        <v>785</v>
      </c>
      <c r="F502" s="15">
        <v>273000</v>
      </c>
      <c r="G502" s="15">
        <f t="shared" si="8"/>
        <v>100</v>
      </c>
    </row>
    <row r="503" spans="1:7" ht="33.75">
      <c r="A503" s="55"/>
      <c r="B503" s="55"/>
      <c r="C503" s="55" t="s">
        <v>786</v>
      </c>
      <c r="D503" s="56" t="s">
        <v>386</v>
      </c>
      <c r="E503" s="57" t="s">
        <v>787</v>
      </c>
      <c r="F503" s="15">
        <v>1478695.42</v>
      </c>
      <c r="G503" s="15">
        <f t="shared" si="8"/>
        <v>99.4181208189061</v>
      </c>
    </row>
    <row r="504" spans="1:7" ht="33.75">
      <c r="A504" s="55"/>
      <c r="B504" s="55"/>
      <c r="C504" s="55" t="s">
        <v>788</v>
      </c>
      <c r="D504" s="56" t="s">
        <v>386</v>
      </c>
      <c r="E504" s="57" t="s">
        <v>789</v>
      </c>
      <c r="F504" s="15">
        <v>960812.85</v>
      </c>
      <c r="G504" s="15">
        <f t="shared" si="8"/>
        <v>96.081285</v>
      </c>
    </row>
    <row r="505" spans="1:7" ht="15">
      <c r="A505" s="59"/>
      <c r="B505" s="55" t="s">
        <v>268</v>
      </c>
      <c r="C505" s="59"/>
      <c r="D505" s="56" t="s">
        <v>11</v>
      </c>
      <c r="E505" s="57" t="s">
        <v>790</v>
      </c>
      <c r="F505" s="15">
        <f>SUM(F506:F511)</f>
        <v>139007.38</v>
      </c>
      <c r="G505" s="15">
        <f t="shared" si="8"/>
        <v>85.24922114559058</v>
      </c>
    </row>
    <row r="506" spans="1:7" ht="33.75">
      <c r="A506" s="55"/>
      <c r="B506" s="55"/>
      <c r="C506" s="55" t="s">
        <v>441</v>
      </c>
      <c r="D506" s="56" t="s">
        <v>442</v>
      </c>
      <c r="E506" s="57" t="s">
        <v>513</v>
      </c>
      <c r="F506" s="15">
        <v>4098.04</v>
      </c>
      <c r="G506" s="15">
        <f t="shared" si="8"/>
        <v>27.320266666666665</v>
      </c>
    </row>
    <row r="507" spans="1:7" ht="22.5">
      <c r="A507" s="55"/>
      <c r="B507" s="55"/>
      <c r="C507" s="55" t="s">
        <v>295</v>
      </c>
      <c r="D507" s="56" t="s">
        <v>791</v>
      </c>
      <c r="E507" s="57" t="s">
        <v>792</v>
      </c>
      <c r="F507" s="15">
        <v>10849.85</v>
      </c>
      <c r="G507" s="15">
        <f t="shared" si="8"/>
        <v>92.41780238500851</v>
      </c>
    </row>
    <row r="508" spans="1:7" ht="12.75">
      <c r="A508" s="55"/>
      <c r="B508" s="55"/>
      <c r="C508" s="55" t="s">
        <v>321</v>
      </c>
      <c r="D508" s="56" t="s">
        <v>322</v>
      </c>
      <c r="E508" s="57" t="s">
        <v>793</v>
      </c>
      <c r="F508" s="15">
        <v>51266.68</v>
      </c>
      <c r="G508" s="15">
        <f t="shared" si="8"/>
        <v>90.80177116542686</v>
      </c>
    </row>
    <row r="509" spans="1:7" ht="12.75">
      <c r="A509" s="55"/>
      <c r="B509" s="55"/>
      <c r="C509" s="55" t="s">
        <v>391</v>
      </c>
      <c r="D509" s="56" t="s">
        <v>794</v>
      </c>
      <c r="E509" s="57" t="s">
        <v>795</v>
      </c>
      <c r="F509" s="15">
        <v>34898.14</v>
      </c>
      <c r="G509" s="15">
        <f t="shared" si="8"/>
        <v>94.67753662506783</v>
      </c>
    </row>
    <row r="510" spans="1:7" ht="12.75">
      <c r="A510" s="55"/>
      <c r="B510" s="55"/>
      <c r="C510" s="55" t="s">
        <v>298</v>
      </c>
      <c r="D510" s="56" t="s">
        <v>299</v>
      </c>
      <c r="E510" s="57" t="s">
        <v>262</v>
      </c>
      <c r="F510" s="15">
        <v>23736.71</v>
      </c>
      <c r="G510" s="15">
        <f t="shared" si="8"/>
        <v>87.91374074074074</v>
      </c>
    </row>
    <row r="511" spans="1:7" ht="12.75">
      <c r="A511" s="55"/>
      <c r="B511" s="55"/>
      <c r="C511" s="55" t="s">
        <v>301</v>
      </c>
      <c r="D511" s="56" t="s">
        <v>302</v>
      </c>
      <c r="E511" s="57" t="s">
        <v>796</v>
      </c>
      <c r="F511" s="15">
        <v>14157.96</v>
      </c>
      <c r="G511" s="15">
        <f t="shared" si="8"/>
        <v>88.48725</v>
      </c>
    </row>
    <row r="512" spans="1:7" ht="12.75">
      <c r="A512" s="52" t="s">
        <v>797</v>
      </c>
      <c r="B512" s="52"/>
      <c r="C512" s="52"/>
      <c r="D512" s="53" t="s">
        <v>798</v>
      </c>
      <c r="E512" s="54" t="s">
        <v>799</v>
      </c>
      <c r="F512" s="17">
        <f>F513+F515+F517</f>
        <v>1422676.52</v>
      </c>
      <c r="G512" s="17">
        <f t="shared" si="8"/>
        <v>97.85875969696095</v>
      </c>
    </row>
    <row r="513" spans="1:7" ht="15">
      <c r="A513" s="59"/>
      <c r="B513" s="55" t="s">
        <v>800</v>
      </c>
      <c r="C513" s="59"/>
      <c r="D513" s="56" t="s">
        <v>801</v>
      </c>
      <c r="E513" s="57" t="s">
        <v>802</v>
      </c>
      <c r="F513" s="15">
        <f>F514</f>
        <v>669219</v>
      </c>
      <c r="G513" s="15">
        <f t="shared" si="8"/>
        <v>100</v>
      </c>
    </row>
    <row r="514" spans="1:7" ht="22.5">
      <c r="A514" s="55"/>
      <c r="B514" s="55"/>
      <c r="C514" s="55" t="s">
        <v>803</v>
      </c>
      <c r="D514" s="56" t="s">
        <v>804</v>
      </c>
      <c r="E514" s="57" t="s">
        <v>802</v>
      </c>
      <c r="F514" s="15">
        <v>669219</v>
      </c>
      <c r="G514" s="15">
        <f t="shared" si="8"/>
        <v>100</v>
      </c>
    </row>
    <row r="515" spans="1:7" ht="15">
      <c r="A515" s="59"/>
      <c r="B515" s="55" t="s">
        <v>805</v>
      </c>
      <c r="C515" s="59"/>
      <c r="D515" s="56" t="s">
        <v>806</v>
      </c>
      <c r="E515" s="57" t="s">
        <v>807</v>
      </c>
      <c r="F515" s="15">
        <f>F516</f>
        <v>144887</v>
      </c>
      <c r="G515" s="15">
        <f t="shared" si="8"/>
        <v>100</v>
      </c>
    </row>
    <row r="516" spans="1:7" ht="22.5">
      <c r="A516" s="55"/>
      <c r="B516" s="55"/>
      <c r="C516" s="55" t="s">
        <v>803</v>
      </c>
      <c r="D516" s="56" t="s">
        <v>804</v>
      </c>
      <c r="E516" s="57" t="s">
        <v>807</v>
      </c>
      <c r="F516" s="15">
        <v>144887</v>
      </c>
      <c r="G516" s="15">
        <f t="shared" si="8"/>
        <v>100</v>
      </c>
    </row>
    <row r="517" spans="1:7" ht="15">
      <c r="A517" s="59"/>
      <c r="B517" s="55" t="s">
        <v>808</v>
      </c>
      <c r="C517" s="59"/>
      <c r="D517" s="56" t="s">
        <v>11</v>
      </c>
      <c r="E517" s="57" t="s">
        <v>809</v>
      </c>
      <c r="F517" s="15">
        <f>SUM(F518:F522)</f>
        <v>608570.52</v>
      </c>
      <c r="G517" s="15">
        <f t="shared" si="8"/>
        <v>95.13373768954197</v>
      </c>
    </row>
    <row r="518" spans="1:7" ht="22.5">
      <c r="A518" s="55"/>
      <c r="B518" s="55"/>
      <c r="C518" s="55" t="s">
        <v>295</v>
      </c>
      <c r="D518" s="56" t="s">
        <v>810</v>
      </c>
      <c r="E518" s="57" t="s">
        <v>811</v>
      </c>
      <c r="F518" s="15">
        <v>27781.2</v>
      </c>
      <c r="G518" s="15">
        <f t="shared" si="8"/>
        <v>84.98638685796445</v>
      </c>
    </row>
    <row r="519" spans="1:7" ht="12.75">
      <c r="A519" s="55"/>
      <c r="B519" s="55"/>
      <c r="C519" s="55" t="s">
        <v>321</v>
      </c>
      <c r="D519" s="56" t="s">
        <v>812</v>
      </c>
      <c r="E519" s="57" t="s">
        <v>183</v>
      </c>
      <c r="F519" s="15">
        <v>200</v>
      </c>
      <c r="G519" s="15">
        <f t="shared" si="8"/>
        <v>100</v>
      </c>
    </row>
    <row r="520" spans="1:7" ht="12.75">
      <c r="A520" s="55"/>
      <c r="B520" s="55"/>
      <c r="C520" s="55" t="s">
        <v>298</v>
      </c>
      <c r="D520" s="56" t="s">
        <v>813</v>
      </c>
      <c r="E520" s="57" t="s">
        <v>814</v>
      </c>
      <c r="F520" s="15">
        <v>38989.36</v>
      </c>
      <c r="G520" s="15">
        <f t="shared" si="8"/>
        <v>78.27459798036578</v>
      </c>
    </row>
    <row r="521" spans="1:7" ht="12.75">
      <c r="A521" s="55"/>
      <c r="B521" s="55"/>
      <c r="C521" s="55" t="s">
        <v>815</v>
      </c>
      <c r="D521" s="56" t="s">
        <v>371</v>
      </c>
      <c r="E521" s="57" t="s">
        <v>816</v>
      </c>
      <c r="F521" s="15">
        <v>202599.96</v>
      </c>
      <c r="G521" s="15">
        <f t="shared" si="8"/>
        <v>92.9357614678899</v>
      </c>
    </row>
    <row r="522" spans="1:7" ht="12.75">
      <c r="A522" s="55"/>
      <c r="B522" s="55"/>
      <c r="C522" s="55" t="s">
        <v>768</v>
      </c>
      <c r="D522" s="56" t="s">
        <v>371</v>
      </c>
      <c r="E522" s="57" t="s">
        <v>817</v>
      </c>
      <c r="F522" s="15">
        <v>339000</v>
      </c>
      <c r="G522" s="15">
        <f t="shared" si="8"/>
        <v>100</v>
      </c>
    </row>
    <row r="523" spans="1:7" ht="12.75">
      <c r="A523" s="52" t="s">
        <v>818</v>
      </c>
      <c r="B523" s="52"/>
      <c r="C523" s="52"/>
      <c r="D523" s="53" t="s">
        <v>819</v>
      </c>
      <c r="E523" s="54" t="s">
        <v>820</v>
      </c>
      <c r="F523" s="17">
        <f>F524</f>
        <v>105633.51999999999</v>
      </c>
      <c r="G523" s="17">
        <f t="shared" si="8"/>
        <v>63.482445702472376</v>
      </c>
    </row>
    <row r="524" spans="1:7" ht="15">
      <c r="A524" s="59"/>
      <c r="B524" s="55" t="s">
        <v>821</v>
      </c>
      <c r="C524" s="59"/>
      <c r="D524" s="56" t="s">
        <v>11</v>
      </c>
      <c r="E524" s="57" t="s">
        <v>820</v>
      </c>
      <c r="F524" s="15">
        <f>SUM(F525:F530)</f>
        <v>105633.51999999999</v>
      </c>
      <c r="G524" s="15">
        <f t="shared" si="8"/>
        <v>63.482445702472376</v>
      </c>
    </row>
    <row r="525" spans="1:7" ht="33.75">
      <c r="A525" s="55"/>
      <c r="B525" s="55"/>
      <c r="C525" s="55" t="s">
        <v>636</v>
      </c>
      <c r="D525" s="56" t="s">
        <v>637</v>
      </c>
      <c r="E525" s="57" t="s">
        <v>822</v>
      </c>
      <c r="F525" s="15">
        <v>31065</v>
      </c>
      <c r="G525" s="15">
        <f t="shared" si="8"/>
        <v>100</v>
      </c>
    </row>
    <row r="526" spans="1:7" ht="22.5">
      <c r="A526" s="55"/>
      <c r="B526" s="55"/>
      <c r="C526" s="55" t="s">
        <v>316</v>
      </c>
      <c r="D526" s="56" t="s">
        <v>317</v>
      </c>
      <c r="E526" s="57" t="s">
        <v>823</v>
      </c>
      <c r="F526" s="15">
        <v>1600</v>
      </c>
      <c r="G526" s="15">
        <f t="shared" si="8"/>
        <v>88.88888888888889</v>
      </c>
    </row>
    <row r="527" spans="1:7" ht="12.75">
      <c r="A527" s="55"/>
      <c r="B527" s="55"/>
      <c r="C527" s="55" t="s">
        <v>824</v>
      </c>
      <c r="D527" s="56" t="s">
        <v>825</v>
      </c>
      <c r="E527" s="57" t="s">
        <v>826</v>
      </c>
      <c r="F527" s="15">
        <v>4000</v>
      </c>
      <c r="G527" s="15">
        <f t="shared" si="8"/>
        <v>83.33333333333333</v>
      </c>
    </row>
    <row r="528" spans="1:7" ht="12.75">
      <c r="A528" s="55"/>
      <c r="B528" s="55"/>
      <c r="C528" s="55" t="s">
        <v>295</v>
      </c>
      <c r="D528" s="56" t="s">
        <v>296</v>
      </c>
      <c r="E528" s="57" t="s">
        <v>827</v>
      </c>
      <c r="F528" s="15">
        <v>4582.84</v>
      </c>
      <c r="G528" s="15">
        <f>F528*100/E528</f>
        <v>50.92044444444444</v>
      </c>
    </row>
    <row r="529" spans="1:7" ht="12.75">
      <c r="A529" s="55"/>
      <c r="B529" s="55"/>
      <c r="C529" s="55" t="s">
        <v>298</v>
      </c>
      <c r="D529" s="56" t="s">
        <v>828</v>
      </c>
      <c r="E529" s="57" t="s">
        <v>829</v>
      </c>
      <c r="F529" s="15">
        <v>10586.93</v>
      </c>
      <c r="G529" s="15">
        <f>F529*100/E529</f>
        <v>56.16408488063661</v>
      </c>
    </row>
    <row r="530" spans="1:7" ht="22.5">
      <c r="A530" s="55"/>
      <c r="B530" s="55"/>
      <c r="C530" s="55" t="s">
        <v>370</v>
      </c>
      <c r="D530" s="56" t="s">
        <v>830</v>
      </c>
      <c r="E530" s="57" t="s">
        <v>831</v>
      </c>
      <c r="F530" s="15">
        <v>53798.75</v>
      </c>
      <c r="G530" s="15">
        <f>F530*100/E530</f>
        <v>53.327864952469696</v>
      </c>
    </row>
    <row r="531" spans="1:7" ht="15">
      <c r="A531" s="116"/>
      <c r="B531" s="116"/>
      <c r="C531" s="116"/>
      <c r="D531" s="117"/>
      <c r="E531" s="117"/>
      <c r="F531" s="15"/>
      <c r="G531" s="15"/>
    </row>
    <row r="532" spans="1:7" ht="12.75">
      <c r="A532" s="118" t="s">
        <v>275</v>
      </c>
      <c r="B532" s="118"/>
      <c r="C532" s="118"/>
      <c r="D532" s="118"/>
      <c r="E532" s="58" t="s">
        <v>832</v>
      </c>
      <c r="F532" s="17">
        <f>F144+F158+F172+F176+F183+F193+F246+F259+F274+F280+F287+F388+F403+F457+F469+F482+F512+F523</f>
        <v>21767768.689999998</v>
      </c>
      <c r="G532" s="17">
        <f>F532*100/E532</f>
        <v>94.25816563121447</v>
      </c>
    </row>
    <row r="534" ht="12.75">
      <c r="A534" s="97" t="s">
        <v>857</v>
      </c>
    </row>
  </sheetData>
  <sheetProtection/>
  <mergeCells count="11">
    <mergeCell ref="A142:E142"/>
    <mergeCell ref="A531:C531"/>
    <mergeCell ref="D531:E531"/>
    <mergeCell ref="A532:D532"/>
    <mergeCell ref="A141:E141"/>
    <mergeCell ref="A1:E1"/>
    <mergeCell ref="A2:E2"/>
    <mergeCell ref="A138:C138"/>
    <mergeCell ref="D138:E138"/>
    <mergeCell ref="A139:D139"/>
    <mergeCell ref="A140:E140"/>
  </mergeCells>
  <printOptions/>
  <pageMargins left="0.75" right="0.75" top="1" bottom="1" header="0.5" footer="0.5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57">
      <selection activeCell="G7" sqref="G7"/>
    </sheetView>
  </sheetViews>
  <sheetFormatPr defaultColWidth="9.33203125" defaultRowHeight="12.75"/>
  <cols>
    <col min="1" max="1" width="7.33203125" style="37" customWidth="1"/>
    <col min="2" max="2" width="8.33203125" style="37" customWidth="1"/>
    <col min="3" max="3" width="6.66015625" style="37" customWidth="1"/>
    <col min="4" max="4" width="66.66015625" style="37" customWidth="1"/>
    <col min="5" max="5" width="12" style="20" customWidth="1"/>
    <col min="6" max="6" width="12.66015625" style="20" customWidth="1"/>
    <col min="7" max="7" width="10.16015625" style="20" customWidth="1"/>
    <col min="8" max="8" width="12.33203125" style="20" customWidth="1"/>
    <col min="9" max="9" width="12.5" style="21" customWidth="1"/>
    <col min="10" max="10" width="11.5" style="100" customWidth="1"/>
    <col min="11" max="16384" width="9.33203125" style="19" customWidth="1"/>
  </cols>
  <sheetData>
    <row r="1" spans="1:9" ht="35.25" customHeight="1">
      <c r="A1" s="119" t="s">
        <v>283</v>
      </c>
      <c r="B1" s="119"/>
      <c r="C1" s="119"/>
      <c r="D1" s="119"/>
      <c r="E1" s="119"/>
      <c r="F1" s="119"/>
      <c r="G1" s="119"/>
      <c r="H1" s="120"/>
      <c r="I1" s="120"/>
    </row>
    <row r="2" spans="1:7" ht="11.25" customHeight="1">
      <c r="A2" s="121"/>
      <c r="B2" s="121"/>
      <c r="C2" s="121"/>
      <c r="D2" s="121"/>
      <c r="E2" s="121"/>
      <c r="F2" s="121"/>
      <c r="G2" s="98"/>
    </row>
    <row r="3" spans="5:10" ht="39.75" customHeight="1">
      <c r="E3" s="125" t="s">
        <v>278</v>
      </c>
      <c r="F3" s="126"/>
      <c r="G3" s="127"/>
      <c r="H3" s="128" t="s">
        <v>362</v>
      </c>
      <c r="I3" s="129"/>
      <c r="J3" s="130"/>
    </row>
    <row r="4" spans="1:10" ht="37.5" customHeight="1">
      <c r="A4" s="22" t="s">
        <v>0</v>
      </c>
      <c r="B4" s="22" t="s">
        <v>284</v>
      </c>
      <c r="C4" s="22" t="s">
        <v>280</v>
      </c>
      <c r="D4" s="23" t="s">
        <v>285</v>
      </c>
      <c r="E4" s="102" t="s">
        <v>281</v>
      </c>
      <c r="F4" s="38" t="s">
        <v>282</v>
      </c>
      <c r="G4" s="104" t="s">
        <v>363</v>
      </c>
      <c r="H4" s="103" t="s">
        <v>281</v>
      </c>
      <c r="I4" s="24" t="s">
        <v>282</v>
      </c>
      <c r="J4" s="101" t="s">
        <v>363</v>
      </c>
    </row>
    <row r="5" spans="1:10" ht="16.5" customHeight="1">
      <c r="A5" s="22" t="s">
        <v>2</v>
      </c>
      <c r="B5" s="22"/>
      <c r="C5" s="22"/>
      <c r="D5" s="25" t="s">
        <v>3</v>
      </c>
      <c r="E5" s="26" t="str">
        <f>E6</f>
        <v>275 133,00</v>
      </c>
      <c r="F5" s="39">
        <f>F6</f>
        <v>275131.88</v>
      </c>
      <c r="G5" s="39">
        <f>F5*100/E5</f>
        <v>99.99959292414941</v>
      </c>
      <c r="H5" s="44" t="s">
        <v>18</v>
      </c>
      <c r="I5" s="27">
        <f>I6</f>
        <v>275131.88</v>
      </c>
      <c r="J5" s="27">
        <f>I5*100/H5</f>
        <v>99.99959292414941</v>
      </c>
    </row>
    <row r="6" spans="1:10" ht="16.5" customHeight="1">
      <c r="A6" s="28"/>
      <c r="B6" s="29" t="s">
        <v>10</v>
      </c>
      <c r="C6" s="28"/>
      <c r="D6" s="30" t="s">
        <v>11</v>
      </c>
      <c r="E6" s="31" t="str">
        <f>E7</f>
        <v>275 133,00</v>
      </c>
      <c r="F6" s="40">
        <f>F7</f>
        <v>275131.88</v>
      </c>
      <c r="G6" s="40">
        <f>F6*100/E6</f>
        <v>99.99959292414941</v>
      </c>
      <c r="H6" s="45" t="s">
        <v>18</v>
      </c>
      <c r="I6" s="32">
        <f>SUM(I7:I13)</f>
        <v>275131.88</v>
      </c>
      <c r="J6" s="32">
        <f aca="true" t="shared" si="0" ref="J6:J69">I6*100/H6</f>
        <v>99.99959292414941</v>
      </c>
    </row>
    <row r="7" spans="1:10" ht="39" customHeight="1">
      <c r="A7" s="28"/>
      <c r="B7" s="29"/>
      <c r="C7" s="33" t="s">
        <v>16</v>
      </c>
      <c r="D7" s="30" t="s">
        <v>17</v>
      </c>
      <c r="E7" s="31" t="s">
        <v>18</v>
      </c>
      <c r="F7" s="41">
        <v>275131.88</v>
      </c>
      <c r="G7" s="40">
        <f>F7*100/E7</f>
        <v>99.99959292414941</v>
      </c>
      <c r="H7" s="45"/>
      <c r="I7" s="32"/>
      <c r="J7" s="32"/>
    </row>
    <row r="8" spans="1:10" ht="16.5" customHeight="1">
      <c r="A8" s="29"/>
      <c r="B8" s="29"/>
      <c r="C8" s="29" t="s">
        <v>286</v>
      </c>
      <c r="D8" s="30" t="s">
        <v>287</v>
      </c>
      <c r="E8" s="31"/>
      <c r="F8" s="41"/>
      <c r="G8" s="39"/>
      <c r="H8" s="45" t="s">
        <v>288</v>
      </c>
      <c r="I8" s="32">
        <v>2908</v>
      </c>
      <c r="J8" s="32">
        <f t="shared" si="0"/>
        <v>100</v>
      </c>
    </row>
    <row r="9" spans="1:10" ht="16.5" customHeight="1">
      <c r="A9" s="29"/>
      <c r="B9" s="29"/>
      <c r="C9" s="29" t="s">
        <v>289</v>
      </c>
      <c r="D9" s="30" t="s">
        <v>290</v>
      </c>
      <c r="E9" s="31"/>
      <c r="F9" s="41"/>
      <c r="G9" s="39"/>
      <c r="H9" s="45" t="s">
        <v>291</v>
      </c>
      <c r="I9" s="32">
        <v>438</v>
      </c>
      <c r="J9" s="32">
        <f t="shared" si="0"/>
        <v>100</v>
      </c>
    </row>
    <row r="10" spans="1:10" ht="16.5" customHeight="1">
      <c r="A10" s="29"/>
      <c r="B10" s="29"/>
      <c r="C10" s="29" t="s">
        <v>292</v>
      </c>
      <c r="D10" s="30" t="s">
        <v>293</v>
      </c>
      <c r="E10" s="31"/>
      <c r="F10" s="41"/>
      <c r="G10" s="39"/>
      <c r="H10" s="45" t="s">
        <v>294</v>
      </c>
      <c r="I10" s="32">
        <v>70</v>
      </c>
      <c r="J10" s="32">
        <f t="shared" si="0"/>
        <v>100</v>
      </c>
    </row>
    <row r="11" spans="1:10" ht="16.5" customHeight="1">
      <c r="A11" s="29"/>
      <c r="B11" s="29"/>
      <c r="C11" s="29" t="s">
        <v>295</v>
      </c>
      <c r="D11" s="30" t="s">
        <v>296</v>
      </c>
      <c r="E11" s="31"/>
      <c r="F11" s="41"/>
      <c r="G11" s="39"/>
      <c r="H11" s="45" t="s">
        <v>297</v>
      </c>
      <c r="I11" s="32">
        <v>99.98</v>
      </c>
      <c r="J11" s="32">
        <f t="shared" si="0"/>
        <v>99.98</v>
      </c>
    </row>
    <row r="12" spans="1:10" ht="16.5" customHeight="1">
      <c r="A12" s="29"/>
      <c r="B12" s="29"/>
      <c r="C12" s="29" t="s">
        <v>298</v>
      </c>
      <c r="D12" s="30" t="s">
        <v>299</v>
      </c>
      <c r="E12" s="31"/>
      <c r="F12" s="41"/>
      <c r="G12" s="39"/>
      <c r="H12" s="45" t="s">
        <v>300</v>
      </c>
      <c r="I12" s="32">
        <v>1878.76</v>
      </c>
      <c r="J12" s="32">
        <f t="shared" si="0"/>
        <v>99.98722724853646</v>
      </c>
    </row>
    <row r="13" spans="1:10" ht="16.5" customHeight="1">
      <c r="A13" s="29"/>
      <c r="B13" s="29"/>
      <c r="C13" s="29" t="s">
        <v>301</v>
      </c>
      <c r="D13" s="30" t="s">
        <v>302</v>
      </c>
      <c r="E13" s="31"/>
      <c r="F13" s="41"/>
      <c r="G13" s="39"/>
      <c r="H13" s="45" t="s">
        <v>303</v>
      </c>
      <c r="I13" s="32">
        <v>269737.14</v>
      </c>
      <c r="J13" s="32">
        <f t="shared" si="0"/>
        <v>99.99968117210034</v>
      </c>
    </row>
    <row r="14" spans="1:10" ht="16.5" customHeight="1">
      <c r="A14" s="22" t="s">
        <v>47</v>
      </c>
      <c r="B14" s="22"/>
      <c r="C14" s="22"/>
      <c r="D14" s="25" t="s">
        <v>48</v>
      </c>
      <c r="E14" s="26">
        <f>E15+E23</f>
        <v>68697</v>
      </c>
      <c r="F14" s="39">
        <f>F15+F23</f>
        <v>68619.5</v>
      </c>
      <c r="G14" s="39">
        <f>F14*100/E14</f>
        <v>99.88718575774779</v>
      </c>
      <c r="H14" s="44" t="s">
        <v>304</v>
      </c>
      <c r="I14" s="27">
        <f>I15+I23</f>
        <v>68619.5</v>
      </c>
      <c r="J14" s="27">
        <f t="shared" si="0"/>
        <v>99.88718575774779</v>
      </c>
    </row>
    <row r="15" spans="1:10" ht="16.5" customHeight="1">
      <c r="A15" s="28"/>
      <c r="B15" s="29" t="s">
        <v>50</v>
      </c>
      <c r="C15" s="28"/>
      <c r="D15" s="30" t="s">
        <v>51</v>
      </c>
      <c r="E15" s="31">
        <f>E16</f>
        <v>44600</v>
      </c>
      <c r="F15" s="40">
        <f>F16</f>
        <v>44600</v>
      </c>
      <c r="G15" s="40">
        <f>F15*100/E15</f>
        <v>100</v>
      </c>
      <c r="H15" s="45" t="s">
        <v>52</v>
      </c>
      <c r="I15" s="32">
        <f>SUM(I17:I22)</f>
        <v>44600</v>
      </c>
      <c r="J15" s="32">
        <f t="shared" si="0"/>
        <v>100</v>
      </c>
    </row>
    <row r="16" spans="1:10" ht="39.75" customHeight="1">
      <c r="A16" s="28"/>
      <c r="B16" s="29"/>
      <c r="C16" s="33" t="s">
        <v>16</v>
      </c>
      <c r="D16" s="30" t="s">
        <v>17</v>
      </c>
      <c r="E16" s="31">
        <v>44600</v>
      </c>
      <c r="F16" s="41">
        <v>44600</v>
      </c>
      <c r="G16" s="40">
        <f>F16*100/E16</f>
        <v>100</v>
      </c>
      <c r="H16" s="45"/>
      <c r="I16" s="32"/>
      <c r="J16" s="32"/>
    </row>
    <row r="17" spans="1:10" ht="16.5" customHeight="1">
      <c r="A17" s="29"/>
      <c r="B17" s="29"/>
      <c r="C17" s="29" t="s">
        <v>286</v>
      </c>
      <c r="D17" s="30" t="s">
        <v>287</v>
      </c>
      <c r="E17" s="31"/>
      <c r="F17" s="41"/>
      <c r="G17" s="39"/>
      <c r="H17" s="45" t="s">
        <v>305</v>
      </c>
      <c r="I17" s="32">
        <v>25560</v>
      </c>
      <c r="J17" s="32">
        <f t="shared" si="0"/>
        <v>100</v>
      </c>
    </row>
    <row r="18" spans="1:10" ht="16.5" customHeight="1">
      <c r="A18" s="29"/>
      <c r="B18" s="29"/>
      <c r="C18" s="29" t="s">
        <v>289</v>
      </c>
      <c r="D18" s="30" t="s">
        <v>290</v>
      </c>
      <c r="E18" s="31"/>
      <c r="F18" s="41"/>
      <c r="G18" s="39"/>
      <c r="H18" s="45" t="s">
        <v>306</v>
      </c>
      <c r="I18" s="32">
        <v>3859</v>
      </c>
      <c r="J18" s="32">
        <f t="shared" si="0"/>
        <v>100</v>
      </c>
    </row>
    <row r="19" spans="1:10" ht="16.5" customHeight="1">
      <c r="A19" s="29"/>
      <c r="B19" s="29"/>
      <c r="C19" s="29" t="s">
        <v>292</v>
      </c>
      <c r="D19" s="30" t="s">
        <v>293</v>
      </c>
      <c r="E19" s="31"/>
      <c r="F19" s="41"/>
      <c r="G19" s="39"/>
      <c r="H19" s="45" t="s">
        <v>307</v>
      </c>
      <c r="I19" s="32">
        <v>626</v>
      </c>
      <c r="J19" s="32">
        <f t="shared" si="0"/>
        <v>100</v>
      </c>
    </row>
    <row r="20" spans="1:10" ht="16.5" customHeight="1">
      <c r="A20" s="29"/>
      <c r="B20" s="29"/>
      <c r="C20" s="29" t="s">
        <v>295</v>
      </c>
      <c r="D20" s="30" t="s">
        <v>296</v>
      </c>
      <c r="E20" s="31"/>
      <c r="F20" s="41"/>
      <c r="G20" s="39"/>
      <c r="H20" s="45" t="s">
        <v>308</v>
      </c>
      <c r="I20" s="32">
        <v>1000</v>
      </c>
      <c r="J20" s="32">
        <f t="shared" si="0"/>
        <v>100</v>
      </c>
    </row>
    <row r="21" spans="1:10" ht="16.5" customHeight="1">
      <c r="A21" s="29"/>
      <c r="B21" s="29"/>
      <c r="C21" s="29" t="s">
        <v>298</v>
      </c>
      <c r="D21" s="30" t="s">
        <v>299</v>
      </c>
      <c r="E21" s="31"/>
      <c r="F21" s="41"/>
      <c r="G21" s="39"/>
      <c r="H21" s="45" t="s">
        <v>309</v>
      </c>
      <c r="I21" s="32">
        <v>12757</v>
      </c>
      <c r="J21" s="32">
        <f t="shared" si="0"/>
        <v>100</v>
      </c>
    </row>
    <row r="22" spans="1:10" ht="16.5" customHeight="1">
      <c r="A22" s="29"/>
      <c r="B22" s="29"/>
      <c r="C22" s="29" t="s">
        <v>310</v>
      </c>
      <c r="D22" s="30" t="s">
        <v>311</v>
      </c>
      <c r="E22" s="31"/>
      <c r="F22" s="41"/>
      <c r="G22" s="39"/>
      <c r="H22" s="45" t="s">
        <v>312</v>
      </c>
      <c r="I22" s="32">
        <v>798</v>
      </c>
      <c r="J22" s="32">
        <f t="shared" si="0"/>
        <v>100</v>
      </c>
    </row>
    <row r="23" spans="1:10" ht="16.5" customHeight="1">
      <c r="A23" s="28"/>
      <c r="B23" s="29" t="s">
        <v>62</v>
      </c>
      <c r="C23" s="28"/>
      <c r="D23" s="30" t="s">
        <v>63</v>
      </c>
      <c r="E23" s="31">
        <f>E24</f>
        <v>24097</v>
      </c>
      <c r="F23" s="40">
        <f>F24</f>
        <v>24019.5</v>
      </c>
      <c r="G23" s="40">
        <f>F23*100/E23</f>
        <v>99.67838320122837</v>
      </c>
      <c r="H23" s="45" t="s">
        <v>64</v>
      </c>
      <c r="I23" s="32">
        <f>SUM(I25:I34)</f>
        <v>24019.5</v>
      </c>
      <c r="J23" s="32">
        <f t="shared" si="0"/>
        <v>99.67838320122837</v>
      </c>
    </row>
    <row r="24" spans="1:10" ht="36.75" customHeight="1">
      <c r="A24" s="28"/>
      <c r="B24" s="29"/>
      <c r="C24" s="33" t="s">
        <v>16</v>
      </c>
      <c r="D24" s="30" t="s">
        <v>17</v>
      </c>
      <c r="E24" s="31">
        <v>24097</v>
      </c>
      <c r="F24" s="41">
        <v>24019.5</v>
      </c>
      <c r="G24" s="40">
        <f>F24*100/E24</f>
        <v>99.67838320122837</v>
      </c>
      <c r="H24" s="45"/>
      <c r="I24" s="32"/>
      <c r="J24" s="32"/>
    </row>
    <row r="25" spans="1:10" ht="16.5" customHeight="1">
      <c r="A25" s="29"/>
      <c r="B25" s="29"/>
      <c r="C25" s="29" t="s">
        <v>313</v>
      </c>
      <c r="D25" s="30" t="s">
        <v>314</v>
      </c>
      <c r="E25" s="31"/>
      <c r="F25" s="41"/>
      <c r="G25" s="39"/>
      <c r="H25" s="45" t="s">
        <v>315</v>
      </c>
      <c r="I25" s="32">
        <v>8017.39</v>
      </c>
      <c r="J25" s="32">
        <f t="shared" si="0"/>
        <v>99.96745635910224</v>
      </c>
    </row>
    <row r="26" spans="1:10" ht="16.5" customHeight="1">
      <c r="A26" s="29"/>
      <c r="B26" s="29"/>
      <c r="C26" s="29" t="s">
        <v>316</v>
      </c>
      <c r="D26" s="30" t="s">
        <v>317</v>
      </c>
      <c r="E26" s="31"/>
      <c r="F26" s="41"/>
      <c r="G26" s="39"/>
      <c r="H26" s="45" t="s">
        <v>318</v>
      </c>
      <c r="I26" s="32">
        <v>11790</v>
      </c>
      <c r="J26" s="32">
        <f t="shared" si="0"/>
        <v>100</v>
      </c>
    </row>
    <row r="27" spans="1:10" ht="16.5" customHeight="1">
      <c r="A27" s="29"/>
      <c r="B27" s="29"/>
      <c r="C27" s="29" t="s">
        <v>289</v>
      </c>
      <c r="D27" s="30" t="s">
        <v>290</v>
      </c>
      <c r="E27" s="31"/>
      <c r="F27" s="41"/>
      <c r="G27" s="39"/>
      <c r="H27" s="45" t="s">
        <v>319</v>
      </c>
      <c r="I27" s="32">
        <v>2990.93</v>
      </c>
      <c r="J27" s="32">
        <f t="shared" si="0"/>
        <v>99.66444518493836</v>
      </c>
    </row>
    <row r="28" spans="1:10" ht="16.5" customHeight="1">
      <c r="A28" s="29"/>
      <c r="B28" s="29"/>
      <c r="C28" s="29" t="s">
        <v>292</v>
      </c>
      <c r="D28" s="30" t="s">
        <v>293</v>
      </c>
      <c r="E28" s="31"/>
      <c r="F28" s="41"/>
      <c r="G28" s="39"/>
      <c r="H28" s="45" t="s">
        <v>320</v>
      </c>
      <c r="I28" s="32">
        <v>481.03</v>
      </c>
      <c r="J28" s="32">
        <f t="shared" si="0"/>
        <v>98.97736625514403</v>
      </c>
    </row>
    <row r="29" spans="1:10" ht="16.5" customHeight="1">
      <c r="A29" s="29"/>
      <c r="B29" s="29"/>
      <c r="C29" s="29" t="s">
        <v>295</v>
      </c>
      <c r="D29" s="30" t="s">
        <v>296</v>
      </c>
      <c r="E29" s="31"/>
      <c r="F29" s="41"/>
      <c r="G29" s="39"/>
      <c r="H29" s="45" t="s">
        <v>297</v>
      </c>
      <c r="I29" s="32">
        <v>100</v>
      </c>
      <c r="J29" s="32">
        <f t="shared" si="0"/>
        <v>100</v>
      </c>
    </row>
    <row r="30" spans="1:10" ht="16.5" customHeight="1">
      <c r="A30" s="29"/>
      <c r="B30" s="29"/>
      <c r="C30" s="29" t="s">
        <v>321</v>
      </c>
      <c r="D30" s="30" t="s">
        <v>322</v>
      </c>
      <c r="E30" s="31"/>
      <c r="F30" s="41"/>
      <c r="G30" s="39"/>
      <c r="H30" s="45" t="s">
        <v>297</v>
      </c>
      <c r="I30" s="32">
        <v>100</v>
      </c>
      <c r="J30" s="32">
        <f t="shared" si="0"/>
        <v>100</v>
      </c>
    </row>
    <row r="31" spans="1:10" ht="16.5" customHeight="1">
      <c r="A31" s="29"/>
      <c r="B31" s="29"/>
      <c r="C31" s="29" t="s">
        <v>298</v>
      </c>
      <c r="D31" s="30" t="s">
        <v>299</v>
      </c>
      <c r="E31" s="31"/>
      <c r="F31" s="41"/>
      <c r="G31" s="39"/>
      <c r="H31" s="45" t="s">
        <v>183</v>
      </c>
      <c r="I31" s="32">
        <v>183.15</v>
      </c>
      <c r="J31" s="32">
        <f t="shared" si="0"/>
        <v>91.575</v>
      </c>
    </row>
    <row r="32" spans="1:10" ht="16.5" customHeight="1">
      <c r="A32" s="29"/>
      <c r="B32" s="29"/>
      <c r="C32" s="29" t="s">
        <v>323</v>
      </c>
      <c r="D32" s="30" t="s">
        <v>324</v>
      </c>
      <c r="E32" s="31"/>
      <c r="F32" s="41"/>
      <c r="G32" s="39"/>
      <c r="H32" s="45" t="s">
        <v>325</v>
      </c>
      <c r="I32" s="32">
        <v>160</v>
      </c>
      <c r="J32" s="32">
        <f t="shared" si="0"/>
        <v>100</v>
      </c>
    </row>
    <row r="33" spans="1:10" ht="22.5" customHeight="1">
      <c r="A33" s="29"/>
      <c r="B33" s="29"/>
      <c r="C33" s="29" t="s">
        <v>326</v>
      </c>
      <c r="D33" s="30" t="s">
        <v>327</v>
      </c>
      <c r="E33" s="31"/>
      <c r="F33" s="41"/>
      <c r="G33" s="39"/>
      <c r="H33" s="45" t="s">
        <v>297</v>
      </c>
      <c r="I33" s="32">
        <v>100</v>
      </c>
      <c r="J33" s="32">
        <f t="shared" si="0"/>
        <v>100</v>
      </c>
    </row>
    <row r="34" spans="1:10" ht="16.5" customHeight="1">
      <c r="A34" s="29"/>
      <c r="B34" s="29"/>
      <c r="C34" s="29" t="s">
        <v>310</v>
      </c>
      <c r="D34" s="30" t="s">
        <v>311</v>
      </c>
      <c r="E34" s="31"/>
      <c r="F34" s="41"/>
      <c r="G34" s="39"/>
      <c r="H34" s="45" t="s">
        <v>328</v>
      </c>
      <c r="I34" s="32">
        <v>97</v>
      </c>
      <c r="J34" s="32">
        <f t="shared" si="0"/>
        <v>69.28571428571429</v>
      </c>
    </row>
    <row r="35" spans="1:10" ht="23.25" customHeight="1">
      <c r="A35" s="22" t="s">
        <v>65</v>
      </c>
      <c r="B35" s="22"/>
      <c r="C35" s="22"/>
      <c r="D35" s="25" t="s">
        <v>66</v>
      </c>
      <c r="E35" s="26">
        <f>E36+E40</f>
        <v>8755</v>
      </c>
      <c r="F35" s="39">
        <f>F36+F40</f>
        <v>8755</v>
      </c>
      <c r="G35" s="39">
        <f>F35*100/E35</f>
        <v>100</v>
      </c>
      <c r="H35" s="44" t="s">
        <v>67</v>
      </c>
      <c r="I35" s="27">
        <f>I36+I40</f>
        <v>8755</v>
      </c>
      <c r="J35" s="27">
        <f t="shared" si="0"/>
        <v>100</v>
      </c>
    </row>
    <row r="36" spans="1:10" ht="16.5" customHeight="1">
      <c r="A36" s="28"/>
      <c r="B36" s="29" t="s">
        <v>68</v>
      </c>
      <c r="C36" s="28"/>
      <c r="D36" s="30" t="s">
        <v>69</v>
      </c>
      <c r="E36" s="31" t="s">
        <v>70</v>
      </c>
      <c r="F36" s="41">
        <f>F37</f>
        <v>900</v>
      </c>
      <c r="G36" s="40">
        <f>F36*100/E36</f>
        <v>100</v>
      </c>
      <c r="H36" s="45" t="s">
        <v>70</v>
      </c>
      <c r="I36" s="32">
        <f>I38+I39</f>
        <v>900</v>
      </c>
      <c r="J36" s="32">
        <f t="shared" si="0"/>
        <v>100</v>
      </c>
    </row>
    <row r="37" spans="1:10" ht="37.5" customHeight="1">
      <c r="A37" s="28"/>
      <c r="B37" s="29"/>
      <c r="C37" s="33" t="s">
        <v>16</v>
      </c>
      <c r="D37" s="30" t="s">
        <v>17</v>
      </c>
      <c r="E37" s="31">
        <v>900</v>
      </c>
      <c r="F37" s="41">
        <v>900</v>
      </c>
      <c r="G37" s="40">
        <f>F37*100/E37</f>
        <v>100</v>
      </c>
      <c r="H37" s="45"/>
      <c r="I37" s="32"/>
      <c r="J37" s="32"/>
    </row>
    <row r="38" spans="1:10" ht="16.5" customHeight="1">
      <c r="A38" s="29"/>
      <c r="B38" s="29"/>
      <c r="C38" s="29" t="s">
        <v>295</v>
      </c>
      <c r="D38" s="30" t="s">
        <v>296</v>
      </c>
      <c r="E38" s="31"/>
      <c r="F38" s="41"/>
      <c r="G38" s="40"/>
      <c r="H38" s="45" t="s">
        <v>329</v>
      </c>
      <c r="I38" s="32">
        <v>50</v>
      </c>
      <c r="J38" s="32">
        <f t="shared" si="0"/>
        <v>100</v>
      </c>
    </row>
    <row r="39" spans="1:10" ht="16.5" customHeight="1">
      <c r="A39" s="29"/>
      <c r="B39" s="29"/>
      <c r="C39" s="29" t="s">
        <v>298</v>
      </c>
      <c r="D39" s="30" t="s">
        <v>299</v>
      </c>
      <c r="E39" s="31" t="str">
        <f>E40</f>
        <v>7 855,00</v>
      </c>
      <c r="F39" s="41">
        <f>F40</f>
        <v>7855</v>
      </c>
      <c r="G39" s="40">
        <f>F39*100/E39</f>
        <v>100</v>
      </c>
      <c r="H39" s="45" t="s">
        <v>330</v>
      </c>
      <c r="I39" s="32">
        <v>850</v>
      </c>
      <c r="J39" s="32">
        <f t="shared" si="0"/>
        <v>100</v>
      </c>
    </row>
    <row r="40" spans="1:10" ht="16.5" customHeight="1">
      <c r="A40" s="28"/>
      <c r="B40" s="29" t="s">
        <v>71</v>
      </c>
      <c r="C40" s="28"/>
      <c r="D40" s="30" t="s">
        <v>72</v>
      </c>
      <c r="E40" s="31" t="s">
        <v>73</v>
      </c>
      <c r="F40" s="41">
        <v>7855</v>
      </c>
      <c r="G40" s="40">
        <f>F40*100/E40</f>
        <v>100</v>
      </c>
      <c r="H40" s="45" t="s">
        <v>73</v>
      </c>
      <c r="I40" s="32">
        <f>SUM(I42:I48)</f>
        <v>7855</v>
      </c>
      <c r="J40" s="32">
        <f t="shared" si="0"/>
        <v>100</v>
      </c>
    </row>
    <row r="41" spans="1:10" ht="35.25" customHeight="1">
      <c r="A41" s="28"/>
      <c r="B41" s="29"/>
      <c r="C41" s="33" t="s">
        <v>16</v>
      </c>
      <c r="D41" s="30" t="s">
        <v>17</v>
      </c>
      <c r="E41" s="31">
        <v>7855</v>
      </c>
      <c r="F41" s="41">
        <v>7855</v>
      </c>
      <c r="G41" s="40">
        <f>F41*100/E41</f>
        <v>100</v>
      </c>
      <c r="H41" s="45"/>
      <c r="I41" s="32"/>
      <c r="J41" s="32"/>
    </row>
    <row r="42" spans="1:10" ht="16.5" customHeight="1">
      <c r="A42" s="29"/>
      <c r="B42" s="29"/>
      <c r="C42" s="29" t="s">
        <v>331</v>
      </c>
      <c r="D42" s="30" t="s">
        <v>332</v>
      </c>
      <c r="E42" s="31"/>
      <c r="F42" s="41"/>
      <c r="G42" s="39"/>
      <c r="H42" s="45" t="s">
        <v>333</v>
      </c>
      <c r="I42" s="32">
        <v>3664.2</v>
      </c>
      <c r="J42" s="32">
        <f t="shared" si="0"/>
        <v>100</v>
      </c>
    </row>
    <row r="43" spans="1:10" ht="16.5" customHeight="1">
      <c r="A43" s="29"/>
      <c r="B43" s="29"/>
      <c r="C43" s="29" t="s">
        <v>289</v>
      </c>
      <c r="D43" s="30" t="s">
        <v>290</v>
      </c>
      <c r="E43" s="31"/>
      <c r="F43" s="41"/>
      <c r="G43" s="39"/>
      <c r="H43" s="45" t="s">
        <v>334</v>
      </c>
      <c r="I43" s="32">
        <v>381</v>
      </c>
      <c r="J43" s="32">
        <f t="shared" si="0"/>
        <v>100</v>
      </c>
    </row>
    <row r="44" spans="1:10" ht="16.5" customHeight="1">
      <c r="A44" s="29"/>
      <c r="B44" s="29"/>
      <c r="C44" s="29" t="s">
        <v>292</v>
      </c>
      <c r="D44" s="30" t="s">
        <v>293</v>
      </c>
      <c r="E44" s="31"/>
      <c r="F44" s="41"/>
      <c r="G44" s="39"/>
      <c r="H44" s="45" t="s">
        <v>335</v>
      </c>
      <c r="I44" s="32">
        <v>35</v>
      </c>
      <c r="J44" s="32">
        <f t="shared" si="0"/>
        <v>100</v>
      </c>
    </row>
    <row r="45" spans="1:10" ht="16.5" customHeight="1">
      <c r="A45" s="29"/>
      <c r="B45" s="29"/>
      <c r="C45" s="29" t="s">
        <v>336</v>
      </c>
      <c r="D45" s="30" t="s">
        <v>337</v>
      </c>
      <c r="E45" s="31"/>
      <c r="F45" s="41"/>
      <c r="G45" s="39"/>
      <c r="H45" s="45" t="s">
        <v>338</v>
      </c>
      <c r="I45" s="32">
        <v>2526</v>
      </c>
      <c r="J45" s="32">
        <f t="shared" si="0"/>
        <v>100</v>
      </c>
    </row>
    <row r="46" spans="1:10" ht="16.5" customHeight="1">
      <c r="A46" s="29"/>
      <c r="B46" s="29"/>
      <c r="C46" s="29" t="s">
        <v>295</v>
      </c>
      <c r="D46" s="30" t="s">
        <v>296</v>
      </c>
      <c r="E46" s="31"/>
      <c r="F46" s="41"/>
      <c r="G46" s="39"/>
      <c r="H46" s="45" t="s">
        <v>339</v>
      </c>
      <c r="I46" s="32">
        <v>199</v>
      </c>
      <c r="J46" s="32">
        <f t="shared" si="0"/>
        <v>100</v>
      </c>
    </row>
    <row r="47" spans="1:10" ht="16.5" customHeight="1">
      <c r="A47" s="29"/>
      <c r="B47" s="29"/>
      <c r="C47" s="29" t="s">
        <v>298</v>
      </c>
      <c r="D47" s="30" t="s">
        <v>299</v>
      </c>
      <c r="E47" s="31"/>
      <c r="F47" s="41"/>
      <c r="G47" s="39"/>
      <c r="H47" s="45" t="s">
        <v>340</v>
      </c>
      <c r="I47" s="32">
        <v>999.8</v>
      </c>
      <c r="J47" s="32">
        <f t="shared" si="0"/>
        <v>100</v>
      </c>
    </row>
    <row r="48" spans="1:10" ht="16.5" customHeight="1">
      <c r="A48" s="29"/>
      <c r="B48" s="29"/>
      <c r="C48" s="29" t="s">
        <v>310</v>
      </c>
      <c r="D48" s="30" t="s">
        <v>311</v>
      </c>
      <c r="E48" s="31"/>
      <c r="F48" s="41"/>
      <c r="G48" s="39"/>
      <c r="H48" s="45" t="s">
        <v>329</v>
      </c>
      <c r="I48" s="32">
        <v>50</v>
      </c>
      <c r="J48" s="32">
        <f t="shared" si="0"/>
        <v>100</v>
      </c>
    </row>
    <row r="49" spans="1:10" ht="16.5" customHeight="1">
      <c r="A49" s="22" t="s">
        <v>192</v>
      </c>
      <c r="B49" s="22"/>
      <c r="C49" s="22"/>
      <c r="D49" s="25" t="s">
        <v>193</v>
      </c>
      <c r="E49" s="26" t="s">
        <v>341</v>
      </c>
      <c r="F49" s="42">
        <f>F50+F63+F66+F69</f>
        <v>1219988.27</v>
      </c>
      <c r="G49" s="39">
        <f>F49*100/E49</f>
        <v>97.96269913920473</v>
      </c>
      <c r="H49" s="44" t="s">
        <v>341</v>
      </c>
      <c r="I49" s="27">
        <f>I50+I63+I66+I69</f>
        <v>1219988.2699999998</v>
      </c>
      <c r="J49" s="27">
        <f t="shared" si="0"/>
        <v>97.96269913920472</v>
      </c>
    </row>
    <row r="50" spans="1:10" ht="27.75" customHeight="1">
      <c r="A50" s="28"/>
      <c r="B50" s="29" t="s">
        <v>195</v>
      </c>
      <c r="C50" s="28"/>
      <c r="D50" s="30" t="s">
        <v>196</v>
      </c>
      <c r="E50" s="31" t="s">
        <v>199</v>
      </c>
      <c r="F50" s="41">
        <f>F51</f>
        <v>1207075.87</v>
      </c>
      <c r="G50" s="40">
        <f>F50*100/E50</f>
        <v>97.9443423860566</v>
      </c>
      <c r="H50" s="45" t="s">
        <v>199</v>
      </c>
      <c r="I50" s="32">
        <f>SUM(I52:I62)</f>
        <v>1207075.8699999999</v>
      </c>
      <c r="J50" s="32">
        <f t="shared" si="0"/>
        <v>97.94434238605658</v>
      </c>
    </row>
    <row r="51" spans="1:10" ht="23.25" customHeight="1">
      <c r="A51" s="28"/>
      <c r="B51" s="29"/>
      <c r="C51" s="33" t="s">
        <v>16</v>
      </c>
      <c r="D51" s="30" t="s">
        <v>17</v>
      </c>
      <c r="E51" s="31">
        <v>1232410</v>
      </c>
      <c r="F51" s="41">
        <v>1207075.87</v>
      </c>
      <c r="G51" s="40">
        <f>F51*100/E51</f>
        <v>97.9443423860566</v>
      </c>
      <c r="H51" s="45"/>
      <c r="I51" s="32"/>
      <c r="J51" s="32"/>
    </row>
    <row r="52" spans="1:10" ht="16.5" customHeight="1">
      <c r="A52" s="29"/>
      <c r="B52" s="29"/>
      <c r="C52" s="29" t="s">
        <v>342</v>
      </c>
      <c r="D52" s="30" t="s">
        <v>343</v>
      </c>
      <c r="E52" s="31"/>
      <c r="F52" s="41"/>
      <c r="G52" s="39"/>
      <c r="H52" s="45" t="s">
        <v>344</v>
      </c>
      <c r="I52" s="32">
        <v>1152918.33</v>
      </c>
      <c r="J52" s="32">
        <f t="shared" si="0"/>
        <v>98.12830866050052</v>
      </c>
    </row>
    <row r="53" spans="1:10" ht="16.5" customHeight="1">
      <c r="A53" s="29"/>
      <c r="B53" s="29"/>
      <c r="C53" s="29" t="s">
        <v>286</v>
      </c>
      <c r="D53" s="30" t="s">
        <v>287</v>
      </c>
      <c r="E53" s="31"/>
      <c r="F53" s="41"/>
      <c r="G53" s="39"/>
      <c r="H53" s="45" t="s">
        <v>345</v>
      </c>
      <c r="I53" s="32">
        <v>19525</v>
      </c>
      <c r="J53" s="32">
        <f t="shared" si="0"/>
        <v>100</v>
      </c>
    </row>
    <row r="54" spans="1:10" ht="16.5" customHeight="1">
      <c r="A54" s="29"/>
      <c r="B54" s="29"/>
      <c r="C54" s="29" t="s">
        <v>289</v>
      </c>
      <c r="D54" s="30" t="s">
        <v>290</v>
      </c>
      <c r="E54" s="31"/>
      <c r="F54" s="41"/>
      <c r="G54" s="39"/>
      <c r="H54" s="45" t="s">
        <v>346</v>
      </c>
      <c r="I54" s="32">
        <v>20529</v>
      </c>
      <c r="J54" s="32">
        <f t="shared" si="0"/>
        <v>100</v>
      </c>
    </row>
    <row r="55" spans="1:10" ht="16.5" customHeight="1">
      <c r="A55" s="29"/>
      <c r="B55" s="29"/>
      <c r="C55" s="29" t="s">
        <v>292</v>
      </c>
      <c r="D55" s="30" t="s">
        <v>293</v>
      </c>
      <c r="E55" s="31"/>
      <c r="F55" s="41"/>
      <c r="G55" s="39"/>
      <c r="H55" s="45" t="s">
        <v>347</v>
      </c>
      <c r="I55" s="32">
        <v>479</v>
      </c>
      <c r="J55" s="32">
        <f t="shared" si="0"/>
        <v>100</v>
      </c>
    </row>
    <row r="56" spans="1:10" ht="16.5" customHeight="1">
      <c r="A56" s="29"/>
      <c r="B56" s="29"/>
      <c r="C56" s="29" t="s">
        <v>295</v>
      </c>
      <c r="D56" s="30" t="s">
        <v>296</v>
      </c>
      <c r="E56" s="31"/>
      <c r="F56" s="41"/>
      <c r="G56" s="39"/>
      <c r="H56" s="45" t="s">
        <v>348</v>
      </c>
      <c r="I56" s="32">
        <v>1535.23</v>
      </c>
      <c r="J56" s="32">
        <f t="shared" si="0"/>
        <v>90.30764705882353</v>
      </c>
    </row>
    <row r="57" spans="1:10" ht="16.5" customHeight="1">
      <c r="A57" s="29"/>
      <c r="B57" s="29"/>
      <c r="C57" s="29" t="s">
        <v>321</v>
      </c>
      <c r="D57" s="30" t="s">
        <v>322</v>
      </c>
      <c r="E57" s="31"/>
      <c r="F57" s="41"/>
      <c r="G57" s="39"/>
      <c r="H57" s="45" t="s">
        <v>349</v>
      </c>
      <c r="I57" s="32">
        <v>4550.7</v>
      </c>
      <c r="J57" s="32">
        <f t="shared" si="0"/>
        <v>98.92826086956522</v>
      </c>
    </row>
    <row r="58" spans="1:10" ht="16.5" customHeight="1">
      <c r="A58" s="29"/>
      <c r="B58" s="29"/>
      <c r="C58" s="29" t="s">
        <v>298</v>
      </c>
      <c r="D58" s="30" t="s">
        <v>299</v>
      </c>
      <c r="E58" s="31"/>
      <c r="F58" s="41"/>
      <c r="G58" s="39"/>
      <c r="H58" s="45" t="s">
        <v>350</v>
      </c>
      <c r="I58" s="32">
        <v>4595</v>
      </c>
      <c r="J58" s="32">
        <f t="shared" si="0"/>
        <v>99.97824194952132</v>
      </c>
    </row>
    <row r="59" spans="1:10" ht="27.75" customHeight="1">
      <c r="A59" s="29"/>
      <c r="B59" s="29"/>
      <c r="C59" s="29" t="s">
        <v>326</v>
      </c>
      <c r="D59" s="30" t="s">
        <v>327</v>
      </c>
      <c r="E59" s="31"/>
      <c r="F59" s="41"/>
      <c r="G59" s="39"/>
      <c r="H59" s="45" t="s">
        <v>351</v>
      </c>
      <c r="I59" s="32">
        <v>692.98</v>
      </c>
      <c r="J59" s="32">
        <f t="shared" si="0"/>
        <v>28.874166666666667</v>
      </c>
    </row>
    <row r="60" spans="1:10" ht="16.5" customHeight="1">
      <c r="A60" s="29"/>
      <c r="B60" s="29"/>
      <c r="C60" s="29" t="s">
        <v>310</v>
      </c>
      <c r="D60" s="30" t="s">
        <v>311</v>
      </c>
      <c r="E60" s="31"/>
      <c r="F60" s="41"/>
      <c r="G60" s="39"/>
      <c r="H60" s="45" t="s">
        <v>352</v>
      </c>
      <c r="I60" s="32">
        <v>15</v>
      </c>
      <c r="J60" s="32">
        <f t="shared" si="0"/>
        <v>19.23076923076923</v>
      </c>
    </row>
    <row r="61" spans="1:10" ht="16.5" customHeight="1">
      <c r="A61" s="29"/>
      <c r="B61" s="29"/>
      <c r="C61" s="29" t="s">
        <v>353</v>
      </c>
      <c r="D61" s="30" t="s">
        <v>354</v>
      </c>
      <c r="E61" s="31"/>
      <c r="F61" s="41"/>
      <c r="G61" s="39"/>
      <c r="H61" s="45" t="s">
        <v>355</v>
      </c>
      <c r="I61" s="32">
        <v>1093.93</v>
      </c>
      <c r="J61" s="32">
        <f t="shared" si="0"/>
        <v>99.99360146252285</v>
      </c>
    </row>
    <row r="62" spans="1:10" ht="16.5" customHeight="1">
      <c r="A62" s="29"/>
      <c r="B62" s="29"/>
      <c r="C62" s="29" t="s">
        <v>356</v>
      </c>
      <c r="D62" s="30" t="s">
        <v>357</v>
      </c>
      <c r="E62" s="31"/>
      <c r="F62" s="41"/>
      <c r="G62" s="39"/>
      <c r="H62" s="45" t="s">
        <v>358</v>
      </c>
      <c r="I62" s="32">
        <v>1141.7</v>
      </c>
      <c r="J62" s="32">
        <f t="shared" si="0"/>
        <v>45.668</v>
      </c>
    </row>
    <row r="63" spans="1:10" ht="34.5" customHeight="1">
      <c r="A63" s="28"/>
      <c r="B63" s="29" t="s">
        <v>203</v>
      </c>
      <c r="C63" s="28"/>
      <c r="D63" s="30" t="s">
        <v>204</v>
      </c>
      <c r="E63" s="31" t="s">
        <v>135</v>
      </c>
      <c r="F63" s="41">
        <f>F64</f>
        <v>2012.4</v>
      </c>
      <c r="G63" s="40">
        <f>F63*100/E63</f>
        <v>98.16585365853659</v>
      </c>
      <c r="H63" s="45" t="s">
        <v>135</v>
      </c>
      <c r="I63" s="32">
        <f>I65</f>
        <v>2012.4</v>
      </c>
      <c r="J63" s="32">
        <f t="shared" si="0"/>
        <v>98.16585365853659</v>
      </c>
    </row>
    <row r="64" spans="1:10" ht="39" customHeight="1">
      <c r="A64" s="28"/>
      <c r="B64" s="29"/>
      <c r="C64" s="33" t="s">
        <v>16</v>
      </c>
      <c r="D64" s="30" t="s">
        <v>17</v>
      </c>
      <c r="E64" s="31">
        <v>2050</v>
      </c>
      <c r="F64" s="41">
        <v>2012.4</v>
      </c>
      <c r="G64" s="40">
        <f>F64*100/E64</f>
        <v>98.16585365853659</v>
      </c>
      <c r="H64" s="45"/>
      <c r="I64" s="32"/>
      <c r="J64" s="32"/>
    </row>
    <row r="65" spans="1:10" ht="16.5" customHeight="1">
      <c r="A65" s="29"/>
      <c r="B65" s="29"/>
      <c r="C65" s="29" t="s">
        <v>359</v>
      </c>
      <c r="D65" s="30" t="s">
        <v>360</v>
      </c>
      <c r="E65" s="31"/>
      <c r="F65" s="41"/>
      <c r="G65" s="40"/>
      <c r="H65" s="45" t="s">
        <v>135</v>
      </c>
      <c r="I65" s="32">
        <v>2012.4</v>
      </c>
      <c r="J65" s="32">
        <f t="shared" si="0"/>
        <v>98.16585365853659</v>
      </c>
    </row>
    <row r="66" spans="1:10" ht="16.5" customHeight="1">
      <c r="A66" s="28"/>
      <c r="B66" s="29" t="s">
        <v>224</v>
      </c>
      <c r="C66" s="28"/>
      <c r="D66" s="30" t="s">
        <v>225</v>
      </c>
      <c r="E66" s="31" t="s">
        <v>226</v>
      </c>
      <c r="F66" s="41">
        <f>F67</f>
        <v>7500</v>
      </c>
      <c r="G66" s="40">
        <f>F66*100/E66</f>
        <v>100</v>
      </c>
      <c r="H66" s="45" t="s">
        <v>226</v>
      </c>
      <c r="I66" s="32">
        <f>I68</f>
        <v>7500</v>
      </c>
      <c r="J66" s="32">
        <f t="shared" si="0"/>
        <v>100</v>
      </c>
    </row>
    <row r="67" spans="1:10" ht="24.75" customHeight="1">
      <c r="A67" s="28"/>
      <c r="B67" s="29"/>
      <c r="C67" s="33" t="s">
        <v>16</v>
      </c>
      <c r="D67" s="30" t="s">
        <v>17</v>
      </c>
      <c r="E67" s="31">
        <v>7500</v>
      </c>
      <c r="F67" s="41">
        <v>7500</v>
      </c>
      <c r="G67" s="40">
        <f>F67*100/E67</f>
        <v>100</v>
      </c>
      <c r="H67" s="45"/>
      <c r="I67" s="32"/>
      <c r="J67" s="32"/>
    </row>
    <row r="68" spans="1:10" ht="16.5" customHeight="1">
      <c r="A68" s="29"/>
      <c r="B68" s="29"/>
      <c r="C68" s="29" t="s">
        <v>342</v>
      </c>
      <c r="D68" s="30" t="s">
        <v>343</v>
      </c>
      <c r="E68" s="31"/>
      <c r="F68" s="41"/>
      <c r="G68" s="40"/>
      <c r="H68" s="45" t="s">
        <v>226</v>
      </c>
      <c r="I68" s="32">
        <v>7500</v>
      </c>
      <c r="J68" s="32">
        <f t="shared" si="0"/>
        <v>100</v>
      </c>
    </row>
    <row r="69" spans="1:10" ht="16.5" customHeight="1">
      <c r="A69" s="28"/>
      <c r="B69" s="29" t="s">
        <v>227</v>
      </c>
      <c r="C69" s="28"/>
      <c r="D69" s="30" t="s">
        <v>11</v>
      </c>
      <c r="E69" s="31" t="s">
        <v>229</v>
      </c>
      <c r="F69" s="41">
        <f>F70</f>
        <v>3400</v>
      </c>
      <c r="G69" s="40">
        <f>F69*100/E69</f>
        <v>100</v>
      </c>
      <c r="H69" s="45" t="s">
        <v>229</v>
      </c>
      <c r="I69" s="32">
        <f>I71</f>
        <v>3400</v>
      </c>
      <c r="J69" s="32">
        <f t="shared" si="0"/>
        <v>100</v>
      </c>
    </row>
    <row r="70" spans="1:10" ht="27.75" customHeight="1">
      <c r="A70" s="28"/>
      <c r="B70" s="29"/>
      <c r="C70" s="33" t="s">
        <v>16</v>
      </c>
      <c r="D70" s="30" t="s">
        <v>17</v>
      </c>
      <c r="E70" s="31">
        <v>3400</v>
      </c>
      <c r="F70" s="41">
        <v>3400</v>
      </c>
      <c r="G70" s="40">
        <f>F70*100/E70</f>
        <v>100</v>
      </c>
      <c r="H70" s="45"/>
      <c r="I70" s="32"/>
      <c r="J70" s="32"/>
    </row>
    <row r="71" spans="1:10" ht="16.5" customHeight="1">
      <c r="A71" s="29"/>
      <c r="B71" s="29"/>
      <c r="C71" s="29" t="s">
        <v>342</v>
      </c>
      <c r="D71" s="30" t="s">
        <v>343</v>
      </c>
      <c r="E71" s="31"/>
      <c r="F71" s="41"/>
      <c r="G71" s="39"/>
      <c r="H71" s="45" t="s">
        <v>229</v>
      </c>
      <c r="I71" s="32">
        <v>3400</v>
      </c>
      <c r="J71" s="32">
        <f>I71*100/H71</f>
        <v>100</v>
      </c>
    </row>
    <row r="72" spans="1:10" ht="5.25" customHeight="1">
      <c r="A72" s="122"/>
      <c r="B72" s="122"/>
      <c r="C72" s="122"/>
      <c r="D72" s="122"/>
      <c r="E72" s="122"/>
      <c r="F72" s="123"/>
      <c r="G72" s="39"/>
      <c r="H72" s="46"/>
      <c r="I72" s="34"/>
      <c r="J72" s="32"/>
    </row>
    <row r="73" spans="1:10" ht="16.5" customHeight="1">
      <c r="A73" s="124" t="s">
        <v>275</v>
      </c>
      <c r="B73" s="124"/>
      <c r="C73" s="124"/>
      <c r="D73" s="124"/>
      <c r="E73" s="35" t="s">
        <v>361</v>
      </c>
      <c r="F73" s="43">
        <f>F5+F14+F35+F49</f>
        <v>1572494.65</v>
      </c>
      <c r="G73" s="99">
        <f>F73*100/E73</f>
        <v>98.4073075105839</v>
      </c>
      <c r="H73" s="47">
        <f>H5+H14+H35+H49</f>
        <v>1597945</v>
      </c>
      <c r="I73" s="36">
        <f>I5+I14+I35+I49</f>
        <v>1572494.65</v>
      </c>
      <c r="J73" s="17">
        <f>I73*100/H73</f>
        <v>98.4073075105839</v>
      </c>
    </row>
    <row r="76" ht="12.75">
      <c r="A76" s="37" t="s">
        <v>857</v>
      </c>
    </row>
  </sheetData>
  <sheetProtection/>
  <mergeCells count="6">
    <mergeCell ref="A1:I1"/>
    <mergeCell ref="A2:F2"/>
    <mergeCell ref="A72:F72"/>
    <mergeCell ref="A73:D7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E31" sqref="E31:L31"/>
    </sheetView>
  </sheetViews>
  <sheetFormatPr defaultColWidth="9.33203125" defaultRowHeight="12.75"/>
  <cols>
    <col min="1" max="1" width="6.33203125" style="60" customWidth="1"/>
    <col min="2" max="2" width="7" style="60" customWidth="1"/>
    <col min="3" max="3" width="6" style="61" customWidth="1"/>
    <col min="4" max="4" width="43.16015625" style="62" customWidth="1"/>
    <col min="5" max="5" width="13.33203125" style="63" customWidth="1"/>
    <col min="6" max="6" width="12.33203125" style="63" customWidth="1"/>
    <col min="7" max="8" width="12.66015625" style="63" customWidth="1"/>
    <col min="9" max="9" width="12.83203125" style="63" customWidth="1"/>
    <col min="10" max="10" width="12.66015625" style="63" customWidth="1"/>
    <col min="11" max="11" width="13.5" style="63" customWidth="1"/>
    <col min="12" max="12" width="13.66015625" style="60" bestFit="1" customWidth="1"/>
    <col min="13" max="13" width="9.33203125" style="60" customWidth="1"/>
    <col min="14" max="14" width="13.66015625" style="60" bestFit="1" customWidth="1"/>
    <col min="15" max="125" width="9.33203125" style="60" customWidth="1"/>
    <col min="126" max="126" width="6.33203125" style="60" customWidth="1"/>
    <col min="127" max="127" width="9.5" style="60" customWidth="1"/>
    <col min="128" max="128" width="8.66015625" style="60" bestFit="1" customWidth="1"/>
    <col min="129" max="129" width="57.83203125" style="60" customWidth="1"/>
    <col min="130" max="130" width="13.83203125" style="60" customWidth="1"/>
    <col min="131" max="131" width="14" style="60" bestFit="1" customWidth="1"/>
    <col min="132" max="132" width="14" style="60" customWidth="1"/>
    <col min="133" max="133" width="13.33203125" style="60" bestFit="1" customWidth="1"/>
    <col min="134" max="134" width="12.16015625" style="60" customWidth="1"/>
    <col min="135" max="135" width="14.33203125" style="60" customWidth="1"/>
    <col min="136" max="136" width="15.5" style="60" customWidth="1"/>
    <col min="137" max="16384" width="9.33203125" style="60" customWidth="1"/>
  </cols>
  <sheetData>
    <row r="1" spans="1:12" ht="21" customHeight="1">
      <c r="A1" s="136" t="s">
        <v>858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3" spans="1:12" ht="42" customHeight="1">
      <c r="A3" s="64" t="s">
        <v>0</v>
      </c>
      <c r="B3" s="65" t="s">
        <v>279</v>
      </c>
      <c r="C3" s="66" t="s">
        <v>280</v>
      </c>
      <c r="D3" s="65" t="s">
        <v>1</v>
      </c>
      <c r="E3" s="65" t="s">
        <v>833</v>
      </c>
      <c r="F3" s="65" t="s">
        <v>855</v>
      </c>
      <c r="G3" s="67" t="s">
        <v>834</v>
      </c>
      <c r="H3" s="68" t="s">
        <v>835</v>
      </c>
      <c r="I3" s="65" t="s">
        <v>836</v>
      </c>
      <c r="J3" s="65" t="s">
        <v>837</v>
      </c>
      <c r="K3" s="65" t="s">
        <v>838</v>
      </c>
      <c r="L3" s="89" t="s">
        <v>839</v>
      </c>
    </row>
    <row r="4" spans="1:12" ht="24" customHeight="1">
      <c r="A4" s="139" t="s">
        <v>840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4.25" customHeight="1">
      <c r="A5" s="69">
        <v>710</v>
      </c>
      <c r="B5" s="69"/>
      <c r="C5" s="70"/>
      <c r="D5" s="71" t="s">
        <v>392</v>
      </c>
      <c r="E5" s="69"/>
      <c r="F5" s="69"/>
      <c r="G5" s="69"/>
      <c r="H5" s="69"/>
      <c r="I5" s="69"/>
      <c r="J5" s="72">
        <f>J6</f>
        <v>16605</v>
      </c>
      <c r="K5" s="69"/>
      <c r="L5" s="72">
        <f>E5+F5+G5+H5+I5+J5+K5</f>
        <v>16605</v>
      </c>
    </row>
    <row r="6" spans="1:12" ht="12.75">
      <c r="A6" s="69"/>
      <c r="B6" s="69">
        <v>71095</v>
      </c>
      <c r="C6" s="70"/>
      <c r="D6" s="71" t="s">
        <v>841</v>
      </c>
      <c r="E6" s="69"/>
      <c r="F6" s="69"/>
      <c r="G6" s="69"/>
      <c r="H6" s="69"/>
      <c r="I6" s="69"/>
      <c r="J6" s="72">
        <f>J7+J8</f>
        <v>16605</v>
      </c>
      <c r="K6" s="69"/>
      <c r="L6" s="72">
        <f aca="true" t="shared" si="0" ref="L6:L40">E6+F6+G6+H6+I6+J6+K6</f>
        <v>16605</v>
      </c>
    </row>
    <row r="7" spans="1:12" ht="12.75">
      <c r="A7" s="69"/>
      <c r="B7" s="69"/>
      <c r="C7" s="70">
        <v>4278</v>
      </c>
      <c r="D7" s="71" t="s">
        <v>392</v>
      </c>
      <c r="E7" s="69"/>
      <c r="F7" s="69"/>
      <c r="G7" s="69"/>
      <c r="H7" s="69"/>
      <c r="I7" s="69"/>
      <c r="J7" s="72">
        <v>10800</v>
      </c>
      <c r="K7" s="69"/>
      <c r="L7" s="72">
        <f t="shared" si="0"/>
        <v>10800</v>
      </c>
    </row>
    <row r="8" spans="1:12" ht="12.75">
      <c r="A8" s="73"/>
      <c r="B8" s="74"/>
      <c r="C8" s="75">
        <v>4279</v>
      </c>
      <c r="D8" s="71" t="s">
        <v>392</v>
      </c>
      <c r="E8" s="74"/>
      <c r="F8" s="74"/>
      <c r="G8" s="74"/>
      <c r="H8" s="74"/>
      <c r="I8" s="74"/>
      <c r="J8" s="76">
        <v>5805</v>
      </c>
      <c r="K8" s="77"/>
      <c r="L8" s="72">
        <f t="shared" si="0"/>
        <v>5805</v>
      </c>
    </row>
    <row r="9" spans="1:12" ht="12.75">
      <c r="A9" s="73"/>
      <c r="B9" s="74"/>
      <c r="C9" s="75"/>
      <c r="D9" s="74"/>
      <c r="E9" s="74"/>
      <c r="F9" s="74"/>
      <c r="G9" s="74"/>
      <c r="H9" s="74"/>
      <c r="I9" s="74"/>
      <c r="J9" s="74"/>
      <c r="K9" s="77"/>
      <c r="L9" s="72">
        <f t="shared" si="0"/>
        <v>0</v>
      </c>
    </row>
    <row r="10" spans="1:12" ht="22.5" customHeight="1">
      <c r="A10" s="142" t="s">
        <v>842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2" ht="29.25" customHeight="1">
      <c r="A11" s="69">
        <v>853</v>
      </c>
      <c r="C11" s="70"/>
      <c r="D11" s="71" t="s">
        <v>843</v>
      </c>
      <c r="E11" s="78"/>
      <c r="F11" s="79"/>
      <c r="G11" s="78">
        <f>G12</f>
        <v>42876</v>
      </c>
      <c r="H11" s="80"/>
      <c r="I11" s="79"/>
      <c r="J11" s="78"/>
      <c r="K11" s="78"/>
      <c r="L11" s="72">
        <f t="shared" si="0"/>
        <v>42876</v>
      </c>
    </row>
    <row r="12" spans="1:12" ht="12.75">
      <c r="A12" s="69"/>
      <c r="B12" s="69">
        <v>85395</v>
      </c>
      <c r="C12" s="70"/>
      <c r="D12" s="71" t="s">
        <v>11</v>
      </c>
      <c r="E12" s="78"/>
      <c r="F12" s="79"/>
      <c r="G12" s="78">
        <f>SUM(G13:G21)</f>
        <v>42876</v>
      </c>
      <c r="H12" s="80"/>
      <c r="I12" s="79"/>
      <c r="J12" s="78"/>
      <c r="K12" s="78"/>
      <c r="L12" s="72">
        <f t="shared" si="0"/>
        <v>42876</v>
      </c>
    </row>
    <row r="13" spans="1:12" ht="12.75">
      <c r="A13" s="69"/>
      <c r="B13" s="69"/>
      <c r="C13" s="70">
        <v>3119</v>
      </c>
      <c r="D13" s="71" t="s">
        <v>343</v>
      </c>
      <c r="E13" s="78"/>
      <c r="F13" s="79"/>
      <c r="G13" s="78">
        <v>4502</v>
      </c>
      <c r="H13" s="80"/>
      <c r="I13" s="79"/>
      <c r="J13" s="78"/>
      <c r="K13" s="78"/>
      <c r="L13" s="72">
        <f t="shared" si="0"/>
        <v>4502</v>
      </c>
    </row>
    <row r="14" spans="1:12" ht="12.75">
      <c r="A14" s="69"/>
      <c r="B14" s="69"/>
      <c r="C14" s="70">
        <v>4017</v>
      </c>
      <c r="D14" s="71" t="s">
        <v>287</v>
      </c>
      <c r="E14" s="78"/>
      <c r="F14" s="79"/>
      <c r="G14" s="78">
        <v>4323</v>
      </c>
      <c r="H14" s="80"/>
      <c r="I14" s="79"/>
      <c r="J14" s="78"/>
      <c r="K14" s="78"/>
      <c r="L14" s="72">
        <f t="shared" si="0"/>
        <v>4323</v>
      </c>
    </row>
    <row r="15" spans="1:12" ht="12.75">
      <c r="A15" s="69"/>
      <c r="B15" s="69"/>
      <c r="C15" s="70">
        <v>4117</v>
      </c>
      <c r="D15" s="71" t="s">
        <v>844</v>
      </c>
      <c r="E15" s="78"/>
      <c r="F15" s="79"/>
      <c r="G15" s="78">
        <v>2461</v>
      </c>
      <c r="H15" s="80"/>
      <c r="I15" s="79"/>
      <c r="J15" s="78"/>
      <c r="K15" s="78"/>
      <c r="L15" s="72">
        <f t="shared" si="0"/>
        <v>2461</v>
      </c>
    </row>
    <row r="16" spans="1:12" ht="12.75">
      <c r="A16" s="69"/>
      <c r="B16" s="69"/>
      <c r="C16" s="70">
        <v>4127</v>
      </c>
      <c r="D16" s="71" t="s">
        <v>293</v>
      </c>
      <c r="E16" s="78"/>
      <c r="F16" s="79"/>
      <c r="G16" s="78">
        <v>379</v>
      </c>
      <c r="H16" s="80"/>
      <c r="I16" s="79"/>
      <c r="J16" s="78"/>
      <c r="K16" s="78"/>
      <c r="L16" s="72">
        <f t="shared" si="0"/>
        <v>379</v>
      </c>
    </row>
    <row r="17" spans="1:12" ht="12.75">
      <c r="A17" s="69"/>
      <c r="B17" s="69"/>
      <c r="C17" s="70">
        <v>4177</v>
      </c>
      <c r="D17" s="71" t="s">
        <v>337</v>
      </c>
      <c r="E17" s="78"/>
      <c r="F17" s="79"/>
      <c r="G17" s="78">
        <v>18323</v>
      </c>
      <c r="H17" s="80"/>
      <c r="I17" s="79"/>
      <c r="J17" s="78"/>
      <c r="K17" s="78"/>
      <c r="L17" s="72">
        <f t="shared" si="0"/>
        <v>18323</v>
      </c>
    </row>
    <row r="18" spans="1:12" ht="12.75">
      <c r="A18" s="69"/>
      <c r="B18" s="69"/>
      <c r="C18" s="70">
        <v>4217</v>
      </c>
      <c r="D18" s="71" t="s">
        <v>845</v>
      </c>
      <c r="E18" s="78"/>
      <c r="F18" s="79"/>
      <c r="G18" s="78">
        <v>562</v>
      </c>
      <c r="H18" s="80"/>
      <c r="I18" s="79"/>
      <c r="J18" s="78"/>
      <c r="K18" s="78"/>
      <c r="L18" s="72">
        <f t="shared" si="0"/>
        <v>562</v>
      </c>
    </row>
    <row r="19" spans="1:12" ht="12.75">
      <c r="A19" s="69"/>
      <c r="B19" s="69"/>
      <c r="C19" s="70">
        <v>4219</v>
      </c>
      <c r="D19" s="71" t="s">
        <v>845</v>
      </c>
      <c r="E19" s="78"/>
      <c r="F19" s="79"/>
      <c r="G19" s="78"/>
      <c r="H19" s="80"/>
      <c r="I19" s="79"/>
      <c r="J19" s="78"/>
      <c r="K19" s="78"/>
      <c r="L19" s="72">
        <f t="shared" si="0"/>
        <v>0</v>
      </c>
    </row>
    <row r="20" spans="1:12" ht="12.75">
      <c r="A20" s="69"/>
      <c r="B20" s="69"/>
      <c r="C20" s="70">
        <v>4307</v>
      </c>
      <c r="D20" s="71" t="s">
        <v>299</v>
      </c>
      <c r="E20" s="78"/>
      <c r="F20" s="79"/>
      <c r="G20" s="78">
        <v>10396</v>
      </c>
      <c r="H20" s="80"/>
      <c r="I20" s="79"/>
      <c r="J20" s="78"/>
      <c r="K20" s="78"/>
      <c r="L20" s="72">
        <f t="shared" si="0"/>
        <v>10396</v>
      </c>
    </row>
    <row r="21" spans="1:12" ht="12.75">
      <c r="A21" s="69"/>
      <c r="B21" s="69"/>
      <c r="C21" s="70">
        <v>4309</v>
      </c>
      <c r="D21" s="71" t="s">
        <v>299</v>
      </c>
      <c r="E21" s="78"/>
      <c r="F21" s="79"/>
      <c r="G21" s="78">
        <v>1930</v>
      </c>
      <c r="H21" s="80"/>
      <c r="I21" s="79"/>
      <c r="J21" s="78"/>
      <c r="K21" s="78"/>
      <c r="L21" s="72">
        <f t="shared" si="0"/>
        <v>1930</v>
      </c>
    </row>
    <row r="22" spans="1:12" ht="12.75">
      <c r="A22" s="69"/>
      <c r="B22" s="69"/>
      <c r="C22" s="70"/>
      <c r="D22" s="71"/>
      <c r="E22" s="78"/>
      <c r="F22" s="79"/>
      <c r="G22" s="78"/>
      <c r="H22" s="80"/>
      <c r="I22" s="79"/>
      <c r="J22" s="78"/>
      <c r="K22" s="78"/>
      <c r="L22" s="72">
        <f t="shared" si="0"/>
        <v>0</v>
      </c>
    </row>
    <row r="23" spans="1:12" ht="26.25" customHeight="1">
      <c r="A23" s="139" t="s">
        <v>846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17.25" customHeight="1">
      <c r="A24" s="69">
        <v>900</v>
      </c>
      <c r="B24" s="69"/>
      <c r="C24" s="70"/>
      <c r="D24" s="71" t="s">
        <v>246</v>
      </c>
      <c r="E24" s="78">
        <f>E25+E33</f>
        <v>3959921</v>
      </c>
      <c r="F24" s="78">
        <f aca="true" t="shared" si="1" ref="F24:K24">F25+F33</f>
        <v>98350</v>
      </c>
      <c r="G24" s="78">
        <f t="shared" si="1"/>
        <v>107200</v>
      </c>
      <c r="H24" s="78">
        <f t="shared" si="1"/>
        <v>0</v>
      </c>
      <c r="I24" s="78">
        <f t="shared" si="1"/>
        <v>0</v>
      </c>
      <c r="J24" s="78">
        <f t="shared" si="1"/>
        <v>0</v>
      </c>
      <c r="K24" s="78">
        <f t="shared" si="1"/>
        <v>-360000</v>
      </c>
      <c r="L24" s="72">
        <f t="shared" si="0"/>
        <v>3805471</v>
      </c>
    </row>
    <row r="25" spans="1:12" ht="12.75">
      <c r="A25" s="69"/>
      <c r="B25" s="69">
        <v>90004</v>
      </c>
      <c r="C25" s="70"/>
      <c r="D25" s="71" t="s">
        <v>249</v>
      </c>
      <c r="E25" s="78">
        <f>SUM(E27:E28)</f>
        <v>1170921</v>
      </c>
      <c r="F25" s="79"/>
      <c r="G25" s="78">
        <f>G28</f>
        <v>107200</v>
      </c>
      <c r="H25" s="80">
        <f>H26+H27+H28</f>
        <v>0</v>
      </c>
      <c r="I25" s="79"/>
      <c r="J25" s="78"/>
      <c r="K25" s="78">
        <f>K26+K28</f>
        <v>40000</v>
      </c>
      <c r="L25" s="72">
        <f t="shared" si="0"/>
        <v>1318121</v>
      </c>
    </row>
    <row r="26" spans="1:12" ht="25.5">
      <c r="A26" s="69"/>
      <c r="B26" s="69"/>
      <c r="C26" s="70">
        <v>6057</v>
      </c>
      <c r="D26" s="71" t="s">
        <v>413</v>
      </c>
      <c r="E26" s="78"/>
      <c r="F26" s="79"/>
      <c r="G26" s="78"/>
      <c r="H26" s="80">
        <v>713237</v>
      </c>
      <c r="I26" s="79"/>
      <c r="J26" s="78"/>
      <c r="K26" s="78">
        <v>-50000</v>
      </c>
      <c r="L26" s="72">
        <f t="shared" si="0"/>
        <v>663237</v>
      </c>
    </row>
    <row r="27" spans="1:12" ht="25.5">
      <c r="A27" s="69"/>
      <c r="B27" s="69"/>
      <c r="C27" s="70">
        <v>6068</v>
      </c>
      <c r="D27" s="71" t="s">
        <v>413</v>
      </c>
      <c r="E27" s="78">
        <v>713237</v>
      </c>
      <c r="F27" s="79"/>
      <c r="G27" s="78"/>
      <c r="H27" s="80">
        <v>-713237</v>
      </c>
      <c r="I27" s="79"/>
      <c r="J27" s="78"/>
      <c r="K27" s="78"/>
      <c r="L27" s="72">
        <f t="shared" si="0"/>
        <v>0</v>
      </c>
    </row>
    <row r="28" spans="1:14" ht="25.5">
      <c r="A28" s="69"/>
      <c r="B28" s="69"/>
      <c r="C28" s="70">
        <v>6069</v>
      </c>
      <c r="D28" s="71" t="s">
        <v>413</v>
      </c>
      <c r="E28" s="78">
        <v>457684</v>
      </c>
      <c r="F28" s="79"/>
      <c r="G28" s="78">
        <v>107200</v>
      </c>
      <c r="H28" s="80"/>
      <c r="I28" s="79"/>
      <c r="J28" s="78"/>
      <c r="K28" s="78">
        <v>90000</v>
      </c>
      <c r="L28" s="72">
        <f t="shared" si="0"/>
        <v>654884</v>
      </c>
      <c r="N28" s="81"/>
    </row>
    <row r="29" spans="1:14" ht="12.75">
      <c r="A29" s="69"/>
      <c r="B29" s="69"/>
      <c r="C29" s="70"/>
      <c r="D29" s="71"/>
      <c r="E29" s="78"/>
      <c r="F29" s="79"/>
      <c r="G29" s="78"/>
      <c r="H29" s="80"/>
      <c r="I29" s="79"/>
      <c r="J29" s="78"/>
      <c r="K29" s="78"/>
      <c r="L29" s="72"/>
      <c r="N29" s="81"/>
    </row>
    <row r="30" spans="1:14" ht="12.75">
      <c r="A30" s="82"/>
      <c r="B30" s="82"/>
      <c r="C30" s="83"/>
      <c r="D30" s="84"/>
      <c r="E30" s="85"/>
      <c r="F30" s="86"/>
      <c r="G30" s="85"/>
      <c r="H30" s="85"/>
      <c r="I30" s="86"/>
      <c r="J30" s="85"/>
      <c r="K30" s="85"/>
      <c r="L30" s="87"/>
      <c r="N30" s="81"/>
    </row>
    <row r="31" spans="1:12" ht="42" customHeight="1">
      <c r="A31" s="88" t="s">
        <v>0</v>
      </c>
      <c r="B31" s="89" t="s">
        <v>279</v>
      </c>
      <c r="C31" s="90" t="s">
        <v>280</v>
      </c>
      <c r="D31" s="89" t="s">
        <v>1</v>
      </c>
      <c r="E31" s="89" t="s">
        <v>833</v>
      </c>
      <c r="F31" s="89" t="s">
        <v>856</v>
      </c>
      <c r="G31" s="91" t="s">
        <v>834</v>
      </c>
      <c r="H31" s="89" t="s">
        <v>835</v>
      </c>
      <c r="I31" s="89" t="s">
        <v>836</v>
      </c>
      <c r="J31" s="89" t="s">
        <v>837</v>
      </c>
      <c r="K31" s="89" t="s">
        <v>838</v>
      </c>
      <c r="L31" s="89" t="s">
        <v>839</v>
      </c>
    </row>
    <row r="32" spans="1:12" ht="33.75" customHeight="1">
      <c r="A32" s="147" t="s">
        <v>847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8"/>
      <c r="L32" s="149"/>
    </row>
    <row r="33" spans="1:12" ht="16.5" customHeight="1">
      <c r="A33" s="92"/>
      <c r="B33" s="69">
        <v>90017</v>
      </c>
      <c r="C33" s="70"/>
      <c r="D33" s="71" t="s">
        <v>254</v>
      </c>
      <c r="E33" s="78">
        <f>E34+E35</f>
        <v>2789000</v>
      </c>
      <c r="F33" s="78">
        <f>F34+F35</f>
        <v>98350</v>
      </c>
      <c r="G33" s="78"/>
      <c r="H33" s="80"/>
      <c r="I33" s="79"/>
      <c r="J33" s="78"/>
      <c r="K33" s="78">
        <f>K34+K35</f>
        <v>-400000</v>
      </c>
      <c r="L33" s="72">
        <f t="shared" si="0"/>
        <v>2487350</v>
      </c>
    </row>
    <row r="34" spans="1:12" ht="54" customHeight="1">
      <c r="A34" s="92"/>
      <c r="B34" s="69"/>
      <c r="C34" s="70">
        <v>6218</v>
      </c>
      <c r="D34" s="71" t="s">
        <v>848</v>
      </c>
      <c r="E34" s="78">
        <v>1489000</v>
      </c>
      <c r="F34" s="79">
        <v>98350</v>
      </c>
      <c r="G34" s="78"/>
      <c r="H34" s="80"/>
      <c r="I34" s="79"/>
      <c r="J34" s="78"/>
      <c r="K34" s="78">
        <v>-100000</v>
      </c>
      <c r="L34" s="72">
        <f t="shared" si="0"/>
        <v>1487350</v>
      </c>
    </row>
    <row r="35" spans="1:12" ht="54" customHeight="1">
      <c r="A35" s="69"/>
      <c r="B35" s="69"/>
      <c r="C35" s="70">
        <v>6219</v>
      </c>
      <c r="D35" s="71" t="s">
        <v>848</v>
      </c>
      <c r="E35" s="78">
        <v>1300000</v>
      </c>
      <c r="F35" s="79"/>
      <c r="G35" s="78"/>
      <c r="H35" s="80"/>
      <c r="I35" s="79"/>
      <c r="J35" s="78"/>
      <c r="K35" s="78">
        <v>-300000</v>
      </c>
      <c r="L35" s="72">
        <f t="shared" si="0"/>
        <v>1000000</v>
      </c>
    </row>
    <row r="36" spans="1:256" ht="30" customHeight="1">
      <c r="A36" s="150" t="s">
        <v>849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46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</row>
    <row r="37" spans="1:12" ht="15.75" customHeight="1">
      <c r="A37" s="69">
        <v>921</v>
      </c>
      <c r="B37" s="69"/>
      <c r="C37" s="70"/>
      <c r="D37" s="71" t="s">
        <v>798</v>
      </c>
      <c r="E37" s="78"/>
      <c r="F37" s="79"/>
      <c r="G37" s="78">
        <f>G38</f>
        <v>1296000</v>
      </c>
      <c r="H37" s="80"/>
      <c r="I37" s="78">
        <f>I38</f>
        <v>-739000</v>
      </c>
      <c r="J37" s="78"/>
      <c r="K37" s="78"/>
      <c r="L37" s="72">
        <f t="shared" si="0"/>
        <v>557000</v>
      </c>
    </row>
    <row r="38" spans="1:12" ht="16.5" customHeight="1">
      <c r="A38" s="69"/>
      <c r="B38" s="69">
        <v>92195</v>
      </c>
      <c r="C38" s="70"/>
      <c r="D38" s="71" t="s">
        <v>11</v>
      </c>
      <c r="E38" s="78"/>
      <c r="F38" s="79"/>
      <c r="G38" s="78">
        <f>G39+G40</f>
        <v>1296000</v>
      </c>
      <c r="H38" s="80"/>
      <c r="I38" s="78">
        <f>I39+I40</f>
        <v>-739000</v>
      </c>
      <c r="J38" s="78"/>
      <c r="K38" s="78"/>
      <c r="L38" s="72">
        <f t="shared" si="0"/>
        <v>557000</v>
      </c>
    </row>
    <row r="39" spans="1:12" ht="25.5">
      <c r="A39" s="69"/>
      <c r="B39" s="69"/>
      <c r="C39" s="70">
        <v>6058</v>
      </c>
      <c r="D39" s="71" t="s">
        <v>413</v>
      </c>
      <c r="E39" s="78"/>
      <c r="F39" s="79"/>
      <c r="G39" s="78">
        <v>588000</v>
      </c>
      <c r="H39" s="80"/>
      <c r="I39" s="78">
        <v>-370000</v>
      </c>
      <c r="J39" s="78"/>
      <c r="K39" s="78"/>
      <c r="L39" s="72">
        <f t="shared" si="0"/>
        <v>218000</v>
      </c>
    </row>
    <row r="40" spans="1:12" ht="25.5">
      <c r="A40" s="69"/>
      <c r="B40" s="69"/>
      <c r="C40" s="70">
        <v>6059</v>
      </c>
      <c r="D40" s="71" t="s">
        <v>413</v>
      </c>
      <c r="E40" s="78"/>
      <c r="F40" s="79"/>
      <c r="G40" s="78">
        <v>708000</v>
      </c>
      <c r="H40" s="80"/>
      <c r="I40" s="78">
        <v>-369000</v>
      </c>
      <c r="J40" s="78"/>
      <c r="K40" s="78"/>
      <c r="L40" s="72">
        <f t="shared" si="0"/>
        <v>339000</v>
      </c>
    </row>
    <row r="41" spans="1:12" ht="12.75">
      <c r="A41" s="69"/>
      <c r="B41" s="69"/>
      <c r="C41" s="70"/>
      <c r="D41" s="71"/>
      <c r="E41" s="78"/>
      <c r="F41" s="79"/>
      <c r="G41" s="78"/>
      <c r="H41" s="80"/>
      <c r="I41" s="79"/>
      <c r="J41" s="78"/>
      <c r="K41" s="78"/>
      <c r="L41" s="72"/>
    </row>
    <row r="42" spans="1:14" ht="12.75">
      <c r="A42" s="131" t="s">
        <v>850</v>
      </c>
      <c r="B42" s="132"/>
      <c r="C42" s="132"/>
      <c r="D42" s="133"/>
      <c r="E42" s="78">
        <f>E24</f>
        <v>3959921</v>
      </c>
      <c r="F42" s="78">
        <f>F24</f>
        <v>98350</v>
      </c>
      <c r="G42" s="78">
        <f>G37+G11+G24</f>
        <v>1446076</v>
      </c>
      <c r="H42" s="78">
        <f>H24</f>
        <v>0</v>
      </c>
      <c r="I42" s="78">
        <f>I37</f>
        <v>-739000</v>
      </c>
      <c r="J42" s="78">
        <f>J5</f>
        <v>16605</v>
      </c>
      <c r="K42" s="78">
        <f>K24</f>
        <v>-360000</v>
      </c>
      <c r="L42" s="72">
        <f>E42+F42+G42+H42+I42+J42+K42</f>
        <v>4421952</v>
      </c>
      <c r="N42" s="81"/>
    </row>
    <row r="43" spans="1:12" ht="12.75">
      <c r="A43" s="131" t="s">
        <v>851</v>
      </c>
      <c r="B43" s="134"/>
      <c r="C43" s="134"/>
      <c r="D43" s="135"/>
      <c r="E43" s="78"/>
      <c r="F43" s="78"/>
      <c r="G43" s="80"/>
      <c r="H43" s="80"/>
      <c r="I43" s="79"/>
      <c r="J43" s="78"/>
      <c r="K43" s="78"/>
      <c r="L43" s="94"/>
    </row>
    <row r="44" spans="1:12" ht="18.75" customHeight="1">
      <c r="A44" s="131" t="s">
        <v>852</v>
      </c>
      <c r="B44" s="134"/>
      <c r="C44" s="134"/>
      <c r="D44" s="135"/>
      <c r="E44" s="78">
        <f>E27+E34</f>
        <v>2202237</v>
      </c>
      <c r="F44" s="78">
        <f>F27+F34</f>
        <v>98350</v>
      </c>
      <c r="G44" s="78">
        <v>624444</v>
      </c>
      <c r="H44" s="78">
        <v>0</v>
      </c>
      <c r="I44" s="78">
        <f>I39</f>
        <v>-370000</v>
      </c>
      <c r="J44" s="78">
        <f>J7</f>
        <v>10800</v>
      </c>
      <c r="K44" s="78">
        <f>K26+K34</f>
        <v>-150000</v>
      </c>
      <c r="L44" s="72">
        <f>L7+L14+L15+L16+L17+L18+L20+L26+L34+L39</f>
        <v>2415831</v>
      </c>
    </row>
    <row r="45" spans="1:12" ht="17.25" customHeight="1">
      <c r="A45" s="131" t="s">
        <v>853</v>
      </c>
      <c r="B45" s="134"/>
      <c r="C45" s="134"/>
      <c r="D45" s="135"/>
      <c r="E45" s="78">
        <f>E28+E35</f>
        <v>1757684</v>
      </c>
      <c r="F45" s="78">
        <f>F28+F35</f>
        <v>0</v>
      </c>
      <c r="G45" s="78">
        <v>712323</v>
      </c>
      <c r="H45" s="78">
        <f>H28+H35</f>
        <v>0</v>
      </c>
      <c r="I45" s="78">
        <f>I40</f>
        <v>-369000</v>
      </c>
      <c r="J45" s="78">
        <f>J8</f>
        <v>5805</v>
      </c>
      <c r="K45" s="78">
        <f>K28+K35</f>
        <v>-210000</v>
      </c>
      <c r="L45" s="72">
        <f>L8+L13+L28+L35+L40</f>
        <v>2004191</v>
      </c>
    </row>
    <row r="46" spans="1:12" ht="18" customHeight="1">
      <c r="A46" s="131" t="s">
        <v>854</v>
      </c>
      <c r="B46" s="134"/>
      <c r="C46" s="134"/>
      <c r="D46" s="135"/>
      <c r="E46" s="78">
        <f aca="true" t="shared" si="2" ref="E46:J46">E19+E21</f>
        <v>0</v>
      </c>
      <c r="F46" s="78">
        <f t="shared" si="2"/>
        <v>0</v>
      </c>
      <c r="G46" s="78">
        <f t="shared" si="2"/>
        <v>1930</v>
      </c>
      <c r="H46" s="78">
        <f t="shared" si="2"/>
        <v>0</v>
      </c>
      <c r="I46" s="78">
        <f t="shared" si="2"/>
        <v>0</v>
      </c>
      <c r="J46" s="78">
        <f t="shared" si="2"/>
        <v>0</v>
      </c>
      <c r="K46" s="78"/>
      <c r="L46" s="72">
        <f>L21</f>
        <v>1930</v>
      </c>
    </row>
    <row r="47" spans="5:12" ht="12.75">
      <c r="E47" s="95"/>
      <c r="F47" s="95"/>
      <c r="G47" s="95"/>
      <c r="H47" s="95"/>
      <c r="I47" s="95"/>
      <c r="J47" s="95"/>
      <c r="K47" s="95"/>
      <c r="L47" s="96"/>
    </row>
    <row r="48" spans="5:8" ht="12.75">
      <c r="E48" s="95"/>
      <c r="F48" s="95"/>
      <c r="G48" s="95"/>
      <c r="H48" s="95"/>
    </row>
    <row r="49" spans="1:8" ht="12.75">
      <c r="A49" s="60" t="s">
        <v>857</v>
      </c>
      <c r="E49" s="95"/>
      <c r="F49" s="95"/>
      <c r="G49" s="95"/>
      <c r="H49" s="95"/>
    </row>
    <row r="50" spans="5:8" ht="12.75">
      <c r="E50" s="95"/>
      <c r="F50" s="95"/>
      <c r="G50" s="95"/>
      <c r="H50" s="95"/>
    </row>
    <row r="51" spans="5:8" ht="12.75">
      <c r="E51" s="95"/>
      <c r="F51" s="95"/>
      <c r="G51" s="95"/>
      <c r="H51" s="95"/>
    </row>
    <row r="52" spans="5:8" ht="12.75">
      <c r="E52" s="95"/>
      <c r="F52" s="95"/>
      <c r="G52" s="95"/>
      <c r="H52" s="95"/>
    </row>
    <row r="53" spans="5:8" ht="12.75">
      <c r="E53" s="95"/>
      <c r="F53" s="95"/>
      <c r="G53" s="95"/>
      <c r="H53" s="95"/>
    </row>
    <row r="54" spans="5:8" ht="12.75">
      <c r="E54" s="95"/>
      <c r="F54" s="95"/>
      <c r="G54" s="95"/>
      <c r="H54" s="95"/>
    </row>
  </sheetData>
  <sheetProtection/>
  <mergeCells count="11">
    <mergeCell ref="A36:L36"/>
    <mergeCell ref="A42:D42"/>
    <mergeCell ref="A43:D43"/>
    <mergeCell ref="A44:D44"/>
    <mergeCell ref="A45:D45"/>
    <mergeCell ref="A46:D46"/>
    <mergeCell ref="A1:L1"/>
    <mergeCell ref="A4:L4"/>
    <mergeCell ref="A10:L10"/>
    <mergeCell ref="A23:L23"/>
    <mergeCell ref="A32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</cp:lastModifiedBy>
  <cp:lastPrinted>2012-03-13T10:22:50Z</cp:lastPrinted>
  <dcterms:created xsi:type="dcterms:W3CDTF">2012-03-29T08:10:30Z</dcterms:created>
  <dcterms:modified xsi:type="dcterms:W3CDTF">2012-03-29T08:10:31Z</dcterms:modified>
  <cp:category/>
  <cp:version/>
  <cp:contentType/>
  <cp:contentStatus/>
</cp:coreProperties>
</file>