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<sst xmlns="http://schemas.openxmlformats.org/spreadsheetml/2006/main" count="668" uniqueCount="260">
  <si>
    <t>Roz-dział</t>
  </si>
  <si>
    <t>Para-graf</t>
  </si>
  <si>
    <t>Nazwa</t>
  </si>
  <si>
    <t>Plan</t>
  </si>
  <si>
    <t>Zmiana planu 29.III</t>
  </si>
  <si>
    <t>Plan po zmianie</t>
  </si>
  <si>
    <t>zmiana 2.06.2006</t>
  </si>
  <si>
    <t>po zmianie</t>
  </si>
  <si>
    <t>Rolnictwo i łowiectwo</t>
  </si>
  <si>
    <t>01010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</si>
  <si>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</si>
  <si>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</si>
  <si>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</si>
  <si>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</si>
  <si>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</si>
  <si>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</si>
  <si>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</si>
  <si>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>0690</t>
  </si>
  <si>
    <t>Wpływy z różnych opłat</t>
  </si>
  <si>
    <t>6298</t>
  </si>
  <si>
    <t xml:space="preserve">Środki na dofinansowaniw własnych inwestycji gmin, powiatów,samorządów województw , pozyskane z innych źródeł.Finansowanie programów i projektów ze środków funduszy strukturalnych, Funduszy Spójności oraz Sekcji Gwarancji Europejskiego Funduszu Orientacji i Gwarancji Rolnej </t>
  </si>
  <si>
    <t>6339</t>
  </si>
  <si>
    <t>Dotacje celowe otrzymane z budżetu państwa na realizację inwestycji i zakupów inwestycyjnych własnych gmin.  Współfinansowanie programów i projektów realizowanych z funduszy strukturalnych, Funduszy Spólności oraz  zSekcji  Gwarancji Europejskiegi Funduszu Orientacji I Gwarancji Rolnej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</si>
  <si>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</si>
  <si>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</si>
  <si>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</si>
  <si>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</si>
  <si>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</si>
  <si>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</si>
  <si>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</si>
  <si>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</si>
  <si>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</si>
  <si>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</si>
  <si>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</si>
  <si>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</si>
  <si>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</si>
  <si>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</si>
  <si>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</si>
  <si>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</si>
  <si>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</si>
  <si>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</si>
  <si>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</si>
  <si>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</si>
  <si>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</si>
  <si>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</si>
  <si>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</si>
  <si>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</si>
  <si>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2700</t>
  </si>
  <si>
    <t>Środki na dofinansowanie własnych zadań bieżących gmin (związków gmin), powiatów (związków powiatów), samorządów województw, pozyskane z innych źródeł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</si>
  <si>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</si>
  <si>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</si>
  <si>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</si>
  <si>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</si>
  <si>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</si>
  <si>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</si>
  <si>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</si>
  <si>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</si>
  <si>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</si>
  <si>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</si>
  <si>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</si>
  <si>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</si>
  <si>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</si>
  <si>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</si>
  <si>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</si>
  <si>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</si>
  <si>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</si>
  <si>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</si>
  <si>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</si>
  <si>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</si>
  <si>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</si>
  <si>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</si>
  <si>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</si>
  <si>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</si>
  <si>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</si>
  <si>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</si>
  <si>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</si>
  <si>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</si>
  <si>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</si>
  <si>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</si>
  <si>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</si>
  <si>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</si>
  <si>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</si>
  <si>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</si>
  <si>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</si>
  <si>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</si>
  <si>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</si>
  <si>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</si>
  <si>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</si>
  <si>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</si>
  <si>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</si>
  <si>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</si>
  <si>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</si>
  <si>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</si>
  <si>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</si>
  <si>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</si>
  <si>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0580</t>
  </si>
  <si>
    <t>Grzywny i inne kary pieniężne od osób prawnych i innych jednostek organizacyjnych</t>
  </si>
  <si>
    <t>0970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</si>
  <si>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</si>
  <si>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</si>
  <si>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</si>
  <si>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</si>
  <si>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</si>
  <si>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(związkom gmin)</t>
  </si>
  <si>
    <t>Przedszkola</t>
  </si>
  <si>
    <t>2310</t>
  </si>
  <si>
    <t>Dotacje celowe otrzymane z gmin na zadania bieżące realizowane na podstawie porozumień (umów) miedzy jednostkami samorządu terytorialnego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</si>
  <si>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</si>
  <si>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</si>
  <si>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</si>
  <si>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</si>
  <si>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</si>
  <si>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</si>
  <si>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</si>
  <si>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Pomoc materialna dla uczniów</t>
  </si>
  <si>
    <t>Gospodarka komunalna i ochrona środowiska</t>
  </si>
  <si>
    <t>Zakłady gospodarki komunalnej</t>
  </si>
  <si>
    <t>2370</t>
  </si>
  <si>
    <t>Wpływy do budżetu nadwyżki środków obrotowych zakładu budżetowego</t>
  </si>
  <si>
    <t>Wpływy i wydatki związane z gromadzeniem środków z opłat produktowych</t>
  </si>
  <si>
    <t>0400</t>
  </si>
  <si>
    <t>Wpływy z opłaty produktowej</t>
  </si>
  <si>
    <t>Kultura fizyczna i sport</t>
  </si>
  <si>
    <t>Obiekty sportowe</t>
  </si>
  <si>
    <t xml:space="preserve"> Środki na dofinansowanie własnych inwestycji gmin (związków gmin), powiatów (związków powiatów), samorządów województw , pozyskane z innych źródeł</t>
  </si>
  <si>
    <t>Razem:</t>
  </si>
  <si>
    <t>Dział</t>
  </si>
  <si>
    <t>010</t>
  </si>
  <si>
    <t>020</t>
  </si>
  <si>
    <t>Roz- dział</t>
  </si>
  <si>
    <t>Para- graf</t>
  </si>
  <si>
    <t xml:space="preserve">Plan </t>
  </si>
  <si>
    <t>Infrastruktura  wodociągowa i sanitacyjna wsi</t>
  </si>
  <si>
    <t>Wydatki inwestycyjne jednostek budżetowych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</si>
  <si>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</si>
  <si>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</si>
  <si>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01030</t>
  </si>
  <si>
    <t>Izby rolnicze</t>
  </si>
  <si>
    <t>Wpłaty gmin na rzecz izb  rolniczych  w wysokości  2% uzyskanych wpływów z podatku rolnego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</si>
  <si>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</si>
  <si>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</si>
  <si>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</si>
  <si>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Wydatki na pomoc finansową udzieloną między jednostkami samorządu terytorialnego na dofinansowanie własnych zadan bieżących</t>
  </si>
  <si>
    <t>Zakup materiałów i wyposażenia</t>
  </si>
  <si>
    <t>Zakup usług remontowych</t>
  </si>
  <si>
    <t>Zakup usług pozostałych</t>
  </si>
  <si>
    <t xml:space="preserve">Wydatki inwestycyjne jednostek budżetowych  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</si>
  <si>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</si>
  <si>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Turystyka</t>
  </si>
  <si>
    <t>Różne jednostki obsługi gospodarki mieszkaniowej</t>
  </si>
  <si>
    <t>Różne opłaty i składki</t>
  </si>
  <si>
    <t>Działalność usługowa</t>
  </si>
  <si>
    <t>Opracowania geodezyjne i kartograficzne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</si>
  <si>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</si>
  <si>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</si>
  <si>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</si>
  <si>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</si>
  <si>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</si>
  <si>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</si>
  <si>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</si>
  <si>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</si>
  <si>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</si>
  <si>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Wynagrodzenia bezosobowe</t>
  </si>
  <si>
    <t>Zakup energii</t>
  </si>
  <si>
    <t>Zakup usług zdrowotnych</t>
  </si>
  <si>
    <t>Zakup usług dostępu do sieci Internet</t>
  </si>
  <si>
    <t>Podróże służbowe zagraniczne</t>
  </si>
  <si>
    <t>Wydatki na zakupy inwestycyjne jednostek budżetowych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</si>
  <si>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</si>
  <si>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</si>
  <si>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</si>
  <si>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</si>
  <si>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</si>
  <si>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</si>
  <si>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</si>
  <si>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</si>
  <si>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</si>
  <si>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Rezerwy ogólne i celowe</t>
  </si>
  <si>
    <t>Rezerwy</t>
  </si>
  <si>
    <t>Dotacja celowa z budżetu na finansowanie lub dofinansowanie zadań zleconych do realizacji stowarzyszeniom</t>
  </si>
  <si>
    <t>Inne formy pomocy dla uczniów</t>
  </si>
  <si>
    <t xml:space="preserve">Wpłaty na Państwowy Fundusz Rehabilitacji Osób Niepełnosprawnych </t>
  </si>
  <si>
    <t>Zakup pomocy naukowych, dydaktycznych i książek</t>
  </si>
  <si>
    <t xml:space="preserve">Wydatki inwestycyjne jednostek budżetowych.  </t>
  </si>
  <si>
    <t>Dotacja podmiotowa z budżetu dla niepublicznej jednostki systemu oświaty</t>
  </si>
  <si>
    <t>Dotacja celowa przekazana gminie na zadania bieżące realizowane na podstawie porozumień (umów) między jednostkami samorządu terytorialnego</t>
  </si>
  <si>
    <t>Zakup środków żywności</t>
  </si>
  <si>
    <t>Przedszkola specjalne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</si>
  <si>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</si>
  <si>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</si>
  <si>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</si>
  <si>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</si>
  <si>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</si>
  <si>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</si>
  <si>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Zakup usług remontowych </t>
  </si>
  <si>
    <t>Domy pomocy społecznej</t>
  </si>
  <si>
    <t>Świadczenia społeczne</t>
  </si>
  <si>
    <t>Świadczenia rodzinne oraz składki na ubezpieczenia emerytalne i rentowe  z ubezpieczenia społecznego</t>
  </si>
  <si>
    <t>Składki na ubezpieczenie zdrowotne</t>
  </si>
  <si>
    <t>Dodatki mieszkaniowe</t>
  </si>
  <si>
    <t>Usługi opiekuńcze i specjalistyczne usługi opiekuńcze</t>
  </si>
  <si>
    <t xml:space="preserve">Świadczenia społeczne </t>
  </si>
  <si>
    <t>Świetlice szkolne</t>
  </si>
  <si>
    <t>Stypendia dla uczniów</t>
  </si>
  <si>
    <t>Gospodarka ściekowa i ochrona wód</t>
  </si>
  <si>
    <t>Oczyszczanie miast i wsi</t>
  </si>
  <si>
    <t>Utrzymanie zieleni w miastach i gminach</t>
  </si>
  <si>
    <t>Oświetlenie ulic, placów i dróg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</si>
  <si>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</si>
  <si>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</si>
  <si>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</si>
  <si>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</si>
  <si>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</si>
  <si>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</si>
  <si>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Razem wydatki:</t>
  </si>
  <si>
    <t>Wydatki</t>
  </si>
  <si>
    <t>Paragraf</t>
  </si>
  <si>
    <t>Plan na    2005r.</t>
  </si>
  <si>
    <t>Dynamika</t>
  </si>
  <si>
    <r>
      <t xml:space="preserve">Odpisy na zakładowy fundusz świadczeń </t>
    </r>
    <r>
      <rPr>
        <sz val="10"/>
        <rFont val="Times New Roman CE"/>
        <family val="0"/>
      </rPr>
      <t>socjalnych</t>
    </r>
  </si>
  <si>
    <t>Urzędu naczelnych organów władzy państwowej, kontroli i ochrony prawa</t>
  </si>
  <si>
    <t>3110</t>
  </si>
  <si>
    <t>4010</t>
  </si>
  <si>
    <t>4110</t>
  </si>
  <si>
    <t>4120</t>
  </si>
  <si>
    <t>4210</t>
  </si>
  <si>
    <t>4260</t>
  </si>
  <si>
    <t>4300</t>
  </si>
  <si>
    <t>4130</t>
  </si>
  <si>
    <t xml:space="preserve">Zasiłki i pomoc w naturze oraz składki na ubezpieczenia emerytalne i rentowe </t>
  </si>
  <si>
    <t>Razem</t>
  </si>
  <si>
    <t>Wykonanie</t>
  </si>
  <si>
    <t>% wykonania planu</t>
  </si>
  <si>
    <t xml:space="preserve">   Wykonanie budżetu Gminy Kleszczewo na dzień 30.06.2006r.</t>
  </si>
  <si>
    <t>Dochody</t>
  </si>
  <si>
    <t xml:space="preserve">                                    WYKONANIE PLANU FINANSOWEGO  </t>
  </si>
  <si>
    <t>PRZYCHODY</t>
  </si>
  <si>
    <t>Treść</t>
  </si>
  <si>
    <t>Plan na 2006r.</t>
  </si>
  <si>
    <t>wykonanie</t>
  </si>
  <si>
    <t>% wykonania</t>
  </si>
  <si>
    <t>0140</t>
  </si>
  <si>
    <t>Podatek od towarów i usług</t>
  </si>
  <si>
    <t>Dotacja podmiotowa z budżetu otrzymana przez samorządową instytucje kultury</t>
  </si>
  <si>
    <t>Dotacja celowa otrzymana z budżetu przez pozostałe jednostki zaliczane do sektora finansów publicznych</t>
  </si>
  <si>
    <t>0960</t>
  </si>
  <si>
    <t>Otrzymane spadki, zapisy i darowizny w postaci pieniężnej</t>
  </si>
  <si>
    <t xml:space="preserve">Środki obrotowe z 2005r. </t>
  </si>
  <si>
    <t>KOSZTY</t>
  </si>
  <si>
    <t>Nagrody i wydatki nie zaliczane do wynagrodzeń</t>
  </si>
  <si>
    <t>Składki na ubezpieczenie społeczne</t>
  </si>
  <si>
    <t>Odpis na fundusz świadczeń socjalnych</t>
  </si>
  <si>
    <t>Wydatki na zakupy inwestycyjne  jednostek budżetowych</t>
  </si>
  <si>
    <t>Zakup książek</t>
  </si>
  <si>
    <t xml:space="preserve">% wykonania planu </t>
  </si>
  <si>
    <t>GMINNEGO OŚRODKA KULTURY I SPORTU W KLESZCZEWIE                                       NA DZIEŃ  30.06.2006R.</t>
  </si>
  <si>
    <t>Paragraf 2010 - Dotacje celowe otrzymane z budżetu państwa na realizację zadań bieżących z zakresu administracji rządowej  oraz innych zadań zleconych gminie (związkom gmin) ustawami</t>
  </si>
  <si>
    <t>Wykonanie zadań zleconych z zakresu administracji rządowej i innych zadań zleconych gminie ustawami na dzień 30.06.2006r.</t>
  </si>
  <si>
    <t xml:space="preserve">Wykonanie planu </t>
  </si>
  <si>
    <t>Wykonanie planu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</si>
</sst>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_ ;\-#,##0.00\ "/>
    <numFmt numFmtId="166" formatCode="0.00;[Red]0.00"/>
    <numFmt numFmtId="167" formatCode="0;[Red]0"/>
  </numFmts>
  <fonts count="20">
    <font>
      <sz val="10"/>
      <name val="Arial"/>
      <family val="0"/>
    </font>
    <font>
      <sz val="8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9"/>
      <name val="Arial CE"/>
      <family val="0"/>
    </font>
    <font>
      <sz val="11"/>
      <name val="Times New Roman CE"/>
      <family val="1"/>
    </font>
    <font>
      <sz val="9"/>
      <name val="Times New Roman CE"/>
      <family val="1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b/>
      <i/>
      <sz val="11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49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vertical="top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horizontal="right" vertical="top"/>
    </xf>
    <xf numFmtId="0" fontId="6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 vertical="top"/>
    </xf>
    <xf numFmtId="3" fontId="5" fillId="0" borderId="1" xfId="15" applyNumberFormat="1" applyFont="1" applyBorder="1" applyAlignment="1">
      <alignment vertical="top"/>
    </xf>
    <xf numFmtId="3" fontId="5" fillId="0" borderId="0" xfId="15" applyNumberFormat="1" applyFont="1" applyBorder="1" applyAlignment="1">
      <alignment/>
    </xf>
    <xf numFmtId="3" fontId="5" fillId="0" borderId="1" xfId="15" applyNumberFormat="1" applyFont="1" applyBorder="1" applyAlignment="1">
      <alignment/>
    </xf>
    <xf numFmtId="3" fontId="5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49" fontId="4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4" fillId="0" borderId="1" xfId="0" applyFont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horizontal="right" vertical="top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3" fontId="8" fillId="0" borderId="1" xfId="0" applyNumberFormat="1" applyFont="1" applyBorder="1" applyAlignment="1" quotePrefix="1">
      <alignment vertical="top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 vertical="top"/>
    </xf>
    <xf numFmtId="3" fontId="12" fillId="0" borderId="2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0" fontId="8" fillId="0" borderId="0" xfId="0" applyFont="1" applyAlignment="1">
      <alignment/>
    </xf>
    <xf numFmtId="49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3" xfId="0" applyNumberFormat="1" applyFont="1" applyFill="1" applyBorder="1" applyAlignment="1">
      <alignment vertical="top"/>
    </xf>
    <xf numFmtId="3" fontId="8" fillId="0" borderId="1" xfId="0" applyNumberFormat="1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3" fontId="14" fillId="0" borderId="1" xfId="0" applyNumberFormat="1" applyFont="1" applyBorder="1" applyAlignment="1">
      <alignment vertical="top"/>
    </xf>
    <xf numFmtId="0" fontId="1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/>
    </xf>
    <xf numFmtId="4" fontId="11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 vertical="top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 wrapText="1"/>
    </xf>
    <xf numFmtId="0" fontId="16" fillId="0" borderId="0" xfId="0" applyFont="1" applyAlignment="1">
      <alignment vertical="top"/>
    </xf>
    <xf numFmtId="3" fontId="1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/>
    </xf>
    <xf numFmtId="4" fontId="11" fillId="0" borderId="1" xfId="0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wrapText="1"/>
    </xf>
    <xf numFmtId="1" fontId="19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4" fontId="1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vertical="top" wrapText="1"/>
    </xf>
    <xf numFmtId="3" fontId="18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4" fontId="17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4" fontId="17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17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0"/>
  <sheetViews>
    <sheetView tabSelected="1" workbookViewId="0" topLeftCell="A515">
      <selection activeCell="K500" sqref="K500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5.57421875" style="0" customWidth="1"/>
    <col min="4" max="4" width="36.28125" style="0" customWidth="1"/>
    <col min="5" max="5" width="13.57421875" style="0" hidden="1" customWidth="1"/>
    <col min="6" max="6" width="12.8515625" style="0" hidden="1" customWidth="1"/>
    <col min="7" max="7" width="14.28125" style="0" hidden="1" customWidth="1"/>
    <col min="8" max="9" width="9.140625" style="0" hidden="1" customWidth="1"/>
    <col min="10" max="10" width="11.00390625" style="76" customWidth="1"/>
    <col min="11" max="11" width="13.421875" style="108" customWidth="1"/>
    <col min="12" max="12" width="11.00390625" style="76" customWidth="1"/>
  </cols>
  <sheetData>
    <row r="1" ht="15.75">
      <c r="D1" s="3" t="s">
        <v>233</v>
      </c>
    </row>
    <row r="3" ht="15.75">
      <c r="A3" s="68" t="s">
        <v>234</v>
      </c>
    </row>
    <row r="4" spans="2:5" ht="15.75">
      <c r="B4" s="1"/>
      <c r="C4" s="2"/>
      <c r="D4" s="1"/>
      <c r="E4" s="1"/>
    </row>
    <row r="5" spans="1:12" ht="42.75">
      <c r="A5" s="6" t="s">
        <v>126</v>
      </c>
      <c r="B5" s="4" t="s">
        <v>0</v>
      </c>
      <c r="C5" s="5" t="s">
        <v>1</v>
      </c>
      <c r="D5" s="6" t="s">
        <v>2</v>
      </c>
      <c r="E5" s="7" t="s">
        <v>3</v>
      </c>
      <c r="F5" s="8" t="s">
        <v>4</v>
      </c>
      <c r="G5" s="9" t="s">
        <v>5</v>
      </c>
      <c r="H5" s="10" t="s">
        <v>6</v>
      </c>
      <c r="I5" s="9" t="s">
        <v>7</v>
      </c>
      <c r="J5" s="119" t="s">
        <v>3</v>
      </c>
      <c r="K5" s="126" t="s">
        <v>231</v>
      </c>
      <c r="L5" s="119" t="s">
        <v>232</v>
      </c>
    </row>
    <row r="6" spans="1:12" ht="14.25">
      <c r="A6" s="25" t="s">
        <v>128</v>
      </c>
      <c r="B6" s="25"/>
      <c r="C6" s="26"/>
      <c r="D6" s="13" t="s">
        <v>10</v>
      </c>
      <c r="E6" s="14">
        <f>E7</f>
        <v>600</v>
      </c>
      <c r="F6" s="14">
        <f aca="true" t="shared" si="0" ref="F6:K7">F7</f>
        <v>0</v>
      </c>
      <c r="G6" s="14">
        <f t="shared" si="0"/>
        <v>600</v>
      </c>
      <c r="H6" s="27">
        <f t="shared" si="0"/>
        <v>0</v>
      </c>
      <c r="I6" s="14">
        <f t="shared" si="0"/>
        <v>600</v>
      </c>
      <c r="J6" s="121">
        <f t="shared" si="0"/>
        <v>600</v>
      </c>
      <c r="K6" s="124">
        <f t="shared" si="0"/>
        <v>0</v>
      </c>
      <c r="L6" s="127">
        <f>K6*100/J6</f>
        <v>0</v>
      </c>
    </row>
    <row r="7" spans="1:12" ht="15">
      <c r="A7" s="29"/>
      <c r="B7" s="21" t="s">
        <v>11</v>
      </c>
      <c r="C7" s="22"/>
      <c r="D7" s="16" t="s">
        <v>12</v>
      </c>
      <c r="E7" s="17">
        <f>E8</f>
        <v>600</v>
      </c>
      <c r="F7" s="17">
        <f t="shared" si="0"/>
        <v>0</v>
      </c>
      <c r="G7" s="17">
        <f t="shared" si="0"/>
        <v>600</v>
      </c>
      <c r="H7" s="28">
        <f t="shared" si="0"/>
        <v>0</v>
      </c>
      <c r="I7" s="17">
        <f t="shared" si="0"/>
        <v>600</v>
      </c>
      <c r="J7" s="101">
        <f t="shared" si="0"/>
        <v>600</v>
      </c>
      <c r="K7" s="111">
        <f t="shared" si="0"/>
        <v>0</v>
      </c>
      <c r="L7" s="128">
        <f aca="true" t="shared" si="1" ref="L7:L70">K7*100/J7</f>
        <v>0</v>
      </c>
    </row>
    <row r="8" spans="1:12" ht="90">
      <c r="A8" s="29"/>
      <c r="B8" s="29"/>
      <c r="C8" s="22" t="s">
        <v>13</v>
      </c>
      <c r="D8" s="16" t="s">
        <v>14</v>
      </c>
      <c r="E8" s="17">
        <v>600</v>
      </c>
      <c r="F8" s="30"/>
      <c r="G8" s="30">
        <v>600</v>
      </c>
      <c r="H8" s="19"/>
      <c r="I8" s="24">
        <f>G8+H8</f>
        <v>600</v>
      </c>
      <c r="J8" s="84">
        <v>600</v>
      </c>
      <c r="K8" s="102"/>
      <c r="L8" s="128">
        <f t="shared" si="1"/>
        <v>0</v>
      </c>
    </row>
    <row r="9" spans="1:12" ht="14.25">
      <c r="A9" s="11">
        <v>600</v>
      </c>
      <c r="B9" s="11"/>
      <c r="C9" s="26"/>
      <c r="D9" s="13" t="s">
        <v>15</v>
      </c>
      <c r="E9" s="14">
        <f aca="true" t="shared" si="2" ref="E9:K9">E10</f>
        <v>2100</v>
      </c>
      <c r="F9" s="14">
        <f t="shared" si="2"/>
        <v>738816</v>
      </c>
      <c r="G9" s="14">
        <f t="shared" si="2"/>
        <v>740916</v>
      </c>
      <c r="H9" s="27">
        <f t="shared" si="2"/>
        <v>0</v>
      </c>
      <c r="I9" s="14">
        <f t="shared" si="2"/>
        <v>740916</v>
      </c>
      <c r="J9" s="121">
        <f t="shared" si="2"/>
        <v>743916</v>
      </c>
      <c r="K9" s="124">
        <f t="shared" si="2"/>
        <v>742919.84</v>
      </c>
      <c r="L9" s="127">
        <f t="shared" si="1"/>
        <v>99.86609240828265</v>
      </c>
    </row>
    <row r="10" spans="1:12" ht="15">
      <c r="A10" s="29"/>
      <c r="B10" s="29">
        <v>60016</v>
      </c>
      <c r="C10" s="22"/>
      <c r="D10" s="16" t="s">
        <v>16</v>
      </c>
      <c r="E10" s="17">
        <f aca="true" t="shared" si="3" ref="E10:K10">SUM(E11:E13)</f>
        <v>2100</v>
      </c>
      <c r="F10" s="17">
        <f t="shared" si="3"/>
        <v>738816</v>
      </c>
      <c r="G10" s="17">
        <f t="shared" si="3"/>
        <v>740916</v>
      </c>
      <c r="H10" s="28">
        <f t="shared" si="3"/>
        <v>0</v>
      </c>
      <c r="I10" s="17">
        <f t="shared" si="3"/>
        <v>740916</v>
      </c>
      <c r="J10" s="101">
        <f t="shared" si="3"/>
        <v>743916</v>
      </c>
      <c r="K10" s="111">
        <f t="shared" si="3"/>
        <v>742919.84</v>
      </c>
      <c r="L10" s="128">
        <f t="shared" si="1"/>
        <v>99.86609240828265</v>
      </c>
    </row>
    <row r="11" spans="1:12" ht="15">
      <c r="A11" s="29"/>
      <c r="B11" s="29"/>
      <c r="C11" s="22" t="s">
        <v>17</v>
      </c>
      <c r="D11" s="16" t="s">
        <v>18</v>
      </c>
      <c r="E11" s="17">
        <v>2100</v>
      </c>
      <c r="F11" s="31"/>
      <c r="G11" s="31">
        <f>E11+F11</f>
        <v>2100</v>
      </c>
      <c r="H11" s="32"/>
      <c r="I11" s="33">
        <f>G11+H11</f>
        <v>2100</v>
      </c>
      <c r="J11" s="122">
        <v>5100</v>
      </c>
      <c r="K11" s="102">
        <v>4103.73</v>
      </c>
      <c r="L11" s="128">
        <f t="shared" si="1"/>
        <v>80.46529411764705</v>
      </c>
    </row>
    <row r="12" spans="1:12" ht="120">
      <c r="A12" s="29"/>
      <c r="B12" s="29"/>
      <c r="C12" s="22" t="s">
        <v>19</v>
      </c>
      <c r="D12" s="16" t="s">
        <v>20</v>
      </c>
      <c r="E12" s="17">
        <v>0</v>
      </c>
      <c r="F12" s="34">
        <v>680802</v>
      </c>
      <c r="G12" s="35">
        <f>E12+F12</f>
        <v>680802</v>
      </c>
      <c r="H12" s="20"/>
      <c r="I12" s="33">
        <f>G12+H12</f>
        <v>680802</v>
      </c>
      <c r="J12" s="84">
        <v>680802</v>
      </c>
      <c r="K12" s="102">
        <v>680802.45</v>
      </c>
      <c r="L12" s="128">
        <f t="shared" si="1"/>
        <v>100.00006609851323</v>
      </c>
    </row>
    <row r="13" spans="1:12" ht="120">
      <c r="A13" s="29"/>
      <c r="B13" s="29"/>
      <c r="C13" s="22" t="s">
        <v>21</v>
      </c>
      <c r="D13" s="16" t="s">
        <v>22</v>
      </c>
      <c r="E13" s="17">
        <v>0</v>
      </c>
      <c r="F13" s="34">
        <v>58014</v>
      </c>
      <c r="G13" s="35">
        <f>E13+F13</f>
        <v>58014</v>
      </c>
      <c r="H13" s="20"/>
      <c r="I13" s="33">
        <f>G13+H13</f>
        <v>58014</v>
      </c>
      <c r="J13" s="84">
        <v>58014</v>
      </c>
      <c r="K13" s="102">
        <v>58013.66</v>
      </c>
      <c r="L13" s="128">
        <f t="shared" si="1"/>
        <v>99.99941393456751</v>
      </c>
    </row>
    <row r="14" spans="1:12" ht="14.25">
      <c r="A14" s="11">
        <v>700</v>
      </c>
      <c r="B14" s="11"/>
      <c r="C14" s="26"/>
      <c r="D14" s="13" t="s">
        <v>23</v>
      </c>
      <c r="E14" s="14">
        <f aca="true" t="shared" si="4" ref="E14:K14">E15</f>
        <v>1632639</v>
      </c>
      <c r="F14" s="14">
        <f t="shared" si="4"/>
        <v>0</v>
      </c>
      <c r="G14" s="14">
        <f t="shared" si="4"/>
        <v>1632639</v>
      </c>
      <c r="H14" s="27">
        <f t="shared" si="4"/>
        <v>0</v>
      </c>
      <c r="I14" s="14">
        <f t="shared" si="4"/>
        <v>1632639</v>
      </c>
      <c r="J14" s="121">
        <f t="shared" si="4"/>
        <v>1633333</v>
      </c>
      <c r="K14" s="124">
        <f t="shared" si="4"/>
        <v>215774.3</v>
      </c>
      <c r="L14" s="127">
        <f t="shared" si="1"/>
        <v>13.210674124627372</v>
      </c>
    </row>
    <row r="15" spans="1:12" ht="15">
      <c r="A15" s="29"/>
      <c r="B15" s="29">
        <v>70005</v>
      </c>
      <c r="C15" s="22"/>
      <c r="D15" s="16" t="s">
        <v>24</v>
      </c>
      <c r="E15" s="17">
        <f aca="true" t="shared" si="5" ref="E15:K15">SUM(E16:E21)</f>
        <v>1632639</v>
      </c>
      <c r="F15" s="17">
        <f t="shared" si="5"/>
        <v>0</v>
      </c>
      <c r="G15" s="17">
        <f t="shared" si="5"/>
        <v>1632639</v>
      </c>
      <c r="H15" s="28">
        <f t="shared" si="5"/>
        <v>0</v>
      </c>
      <c r="I15" s="17">
        <f t="shared" si="5"/>
        <v>1632639</v>
      </c>
      <c r="J15" s="101">
        <f t="shared" si="5"/>
        <v>1633333</v>
      </c>
      <c r="K15" s="111">
        <f t="shared" si="5"/>
        <v>215774.3</v>
      </c>
      <c r="L15" s="128">
        <f t="shared" si="1"/>
        <v>13.210674124627372</v>
      </c>
    </row>
    <row r="16" spans="1:12" ht="30">
      <c r="A16" s="29"/>
      <c r="B16" s="29"/>
      <c r="C16" s="22" t="s">
        <v>25</v>
      </c>
      <c r="D16" s="16" t="s">
        <v>26</v>
      </c>
      <c r="E16" s="17">
        <v>6156</v>
      </c>
      <c r="F16" s="30"/>
      <c r="G16" s="35">
        <f aca="true" t="shared" si="6" ref="G16:G21">E16+F16</f>
        <v>6156</v>
      </c>
      <c r="H16" s="20"/>
      <c r="I16" s="24">
        <f aca="true" t="shared" si="7" ref="I16:I21">G16+H16</f>
        <v>6156</v>
      </c>
      <c r="J16" s="84">
        <v>6156</v>
      </c>
      <c r="K16" s="102">
        <v>3714.51</v>
      </c>
      <c r="L16" s="128">
        <f t="shared" si="1"/>
        <v>60.33966861598441</v>
      </c>
    </row>
    <row r="17" spans="1:12" ht="15">
      <c r="A17" s="29"/>
      <c r="B17" s="29"/>
      <c r="C17" s="22" t="s">
        <v>17</v>
      </c>
      <c r="D17" s="16" t="s">
        <v>18</v>
      </c>
      <c r="E17" s="17">
        <v>50</v>
      </c>
      <c r="F17" s="30"/>
      <c r="G17" s="35">
        <f t="shared" si="6"/>
        <v>50</v>
      </c>
      <c r="H17" s="20"/>
      <c r="I17" s="24">
        <f t="shared" si="7"/>
        <v>50</v>
      </c>
      <c r="J17" s="84">
        <v>50</v>
      </c>
      <c r="K17" s="102"/>
      <c r="L17" s="128">
        <f t="shared" si="1"/>
        <v>0</v>
      </c>
    </row>
    <row r="18" spans="1:12" ht="90">
      <c r="A18" s="29"/>
      <c r="B18" s="29"/>
      <c r="C18" s="22" t="s">
        <v>13</v>
      </c>
      <c r="D18" s="16" t="s">
        <v>14</v>
      </c>
      <c r="E18" s="17">
        <v>110000</v>
      </c>
      <c r="F18" s="30"/>
      <c r="G18" s="35">
        <f t="shared" si="6"/>
        <v>110000</v>
      </c>
      <c r="H18" s="20"/>
      <c r="I18" s="24">
        <f t="shared" si="7"/>
        <v>110000</v>
      </c>
      <c r="J18" s="84">
        <v>110000</v>
      </c>
      <c r="K18" s="102">
        <v>42121.91</v>
      </c>
      <c r="L18" s="128">
        <f t="shared" si="1"/>
        <v>38.29264545454546</v>
      </c>
    </row>
    <row r="19" spans="1:12" ht="60">
      <c r="A19" s="29"/>
      <c r="B19" s="29"/>
      <c r="C19" s="22" t="s">
        <v>27</v>
      </c>
      <c r="D19" s="16" t="s">
        <v>28</v>
      </c>
      <c r="E19" s="17">
        <v>181</v>
      </c>
      <c r="F19" s="30"/>
      <c r="G19" s="35">
        <f t="shared" si="6"/>
        <v>181</v>
      </c>
      <c r="H19" s="20"/>
      <c r="I19" s="24">
        <f t="shared" si="7"/>
        <v>181</v>
      </c>
      <c r="J19" s="84">
        <v>375</v>
      </c>
      <c r="K19" s="102">
        <v>375.36</v>
      </c>
      <c r="L19" s="128">
        <f t="shared" si="1"/>
        <v>100.096</v>
      </c>
    </row>
    <row r="20" spans="1:12" ht="45">
      <c r="A20" s="29"/>
      <c r="B20" s="29"/>
      <c r="C20" s="22" t="s">
        <v>29</v>
      </c>
      <c r="D20" s="16" t="s">
        <v>30</v>
      </c>
      <c r="E20" s="17">
        <v>1515752</v>
      </c>
      <c r="F20" s="30"/>
      <c r="G20" s="35">
        <f t="shared" si="6"/>
        <v>1515752</v>
      </c>
      <c r="H20" s="20"/>
      <c r="I20" s="24">
        <f t="shared" si="7"/>
        <v>1515752</v>
      </c>
      <c r="J20" s="84">
        <v>1515752</v>
      </c>
      <c r="K20" s="102">
        <v>168614.15</v>
      </c>
      <c r="L20" s="128">
        <f t="shared" si="1"/>
        <v>11.124125186706005</v>
      </c>
    </row>
    <row r="21" spans="1:12" ht="15">
      <c r="A21" s="29"/>
      <c r="B21" s="29"/>
      <c r="C21" s="22" t="s">
        <v>31</v>
      </c>
      <c r="D21" s="16" t="s">
        <v>32</v>
      </c>
      <c r="E21" s="17">
        <v>500</v>
      </c>
      <c r="F21" s="30"/>
      <c r="G21" s="35">
        <f t="shared" si="6"/>
        <v>500</v>
      </c>
      <c r="H21" s="20"/>
      <c r="I21" s="24">
        <f t="shared" si="7"/>
        <v>500</v>
      </c>
      <c r="J21" s="84">
        <v>1000</v>
      </c>
      <c r="K21" s="102">
        <v>948.37</v>
      </c>
      <c r="L21" s="128">
        <f t="shared" si="1"/>
        <v>94.837</v>
      </c>
    </row>
    <row r="22" spans="1:12" ht="14.25">
      <c r="A22" s="11">
        <v>750</v>
      </c>
      <c r="B22" s="11"/>
      <c r="C22" s="26"/>
      <c r="D22" s="13" t="s">
        <v>33</v>
      </c>
      <c r="E22" s="14">
        <f aca="true" t="shared" si="8" ref="E22:K22">E23+E26</f>
        <v>45230</v>
      </c>
      <c r="F22" s="14">
        <f t="shared" si="8"/>
        <v>0</v>
      </c>
      <c r="G22" s="14">
        <f t="shared" si="8"/>
        <v>45230</v>
      </c>
      <c r="H22" s="27">
        <f t="shared" si="8"/>
        <v>0</v>
      </c>
      <c r="I22" s="14">
        <f t="shared" si="8"/>
        <v>45230</v>
      </c>
      <c r="J22" s="121">
        <f t="shared" si="8"/>
        <v>45230</v>
      </c>
      <c r="K22" s="124">
        <f t="shared" si="8"/>
        <v>23119.25</v>
      </c>
      <c r="L22" s="127">
        <f t="shared" si="1"/>
        <v>51.11485739553394</v>
      </c>
    </row>
    <row r="23" spans="1:12" ht="15">
      <c r="A23" s="29"/>
      <c r="B23" s="29">
        <v>75011</v>
      </c>
      <c r="C23" s="22"/>
      <c r="D23" s="16" t="s">
        <v>34</v>
      </c>
      <c r="E23" s="17">
        <f aca="true" t="shared" si="9" ref="E23:K23">E24+E25</f>
        <v>41750</v>
      </c>
      <c r="F23" s="17">
        <f t="shared" si="9"/>
        <v>0</v>
      </c>
      <c r="G23" s="17">
        <f t="shared" si="9"/>
        <v>41750</v>
      </c>
      <c r="H23" s="28">
        <f t="shared" si="9"/>
        <v>0</v>
      </c>
      <c r="I23" s="17">
        <f t="shared" si="9"/>
        <v>41750</v>
      </c>
      <c r="J23" s="101">
        <f t="shared" si="9"/>
        <v>41750</v>
      </c>
      <c r="K23" s="111">
        <f t="shared" si="9"/>
        <v>21096.58</v>
      </c>
      <c r="L23" s="128">
        <f t="shared" si="1"/>
        <v>50.53073053892216</v>
      </c>
    </row>
    <row r="24" spans="1:12" ht="75">
      <c r="A24" s="29"/>
      <c r="B24" s="29"/>
      <c r="C24" s="22" t="s">
        <v>35</v>
      </c>
      <c r="D24" s="16" t="s">
        <v>36</v>
      </c>
      <c r="E24" s="17">
        <v>41200</v>
      </c>
      <c r="F24" s="30"/>
      <c r="G24" s="35">
        <f>E24+F24</f>
        <v>41200</v>
      </c>
      <c r="H24" s="20"/>
      <c r="I24" s="24">
        <f>G24+H24</f>
        <v>41200</v>
      </c>
      <c r="J24" s="84">
        <v>41200</v>
      </c>
      <c r="K24" s="102">
        <v>20498</v>
      </c>
      <c r="L24" s="128">
        <f t="shared" si="1"/>
        <v>49.75242718446602</v>
      </c>
    </row>
    <row r="25" spans="1:12" ht="60">
      <c r="A25" s="29"/>
      <c r="B25" s="29"/>
      <c r="C25" s="22" t="s">
        <v>37</v>
      </c>
      <c r="D25" s="16" t="s">
        <v>38</v>
      </c>
      <c r="E25" s="17">
        <v>550</v>
      </c>
      <c r="F25" s="30"/>
      <c r="G25" s="35">
        <f>E25+F25</f>
        <v>550</v>
      </c>
      <c r="H25" s="20"/>
      <c r="I25" s="24">
        <f>G25+H25</f>
        <v>550</v>
      </c>
      <c r="J25" s="84">
        <v>550</v>
      </c>
      <c r="K25" s="102">
        <v>598.58</v>
      </c>
      <c r="L25" s="128">
        <f t="shared" si="1"/>
        <v>108.83272727272728</v>
      </c>
    </row>
    <row r="26" spans="1:12" ht="15">
      <c r="A26" s="29"/>
      <c r="B26" s="29">
        <v>75023</v>
      </c>
      <c r="C26" s="22"/>
      <c r="D26" s="16" t="s">
        <v>39</v>
      </c>
      <c r="E26" s="17">
        <f aca="true" t="shared" si="10" ref="E26:K26">E27+E28+E29</f>
        <v>3480</v>
      </c>
      <c r="F26" s="17">
        <f t="shared" si="10"/>
        <v>0</v>
      </c>
      <c r="G26" s="17">
        <f t="shared" si="10"/>
        <v>3480</v>
      </c>
      <c r="H26" s="28">
        <f t="shared" si="10"/>
        <v>0</v>
      </c>
      <c r="I26" s="17">
        <f t="shared" si="10"/>
        <v>3480</v>
      </c>
      <c r="J26" s="101">
        <f t="shared" si="10"/>
        <v>3480</v>
      </c>
      <c r="K26" s="111">
        <f t="shared" si="10"/>
        <v>2022.6699999999998</v>
      </c>
      <c r="L26" s="128">
        <f t="shared" si="1"/>
        <v>58.12270114942528</v>
      </c>
    </row>
    <row r="27" spans="1:12" ht="15">
      <c r="A27" s="29"/>
      <c r="B27" s="29"/>
      <c r="C27" s="22" t="s">
        <v>17</v>
      </c>
      <c r="D27" s="16" t="s">
        <v>18</v>
      </c>
      <c r="E27" s="17">
        <v>2000</v>
      </c>
      <c r="F27" s="30"/>
      <c r="G27" s="35">
        <f>E27+F27</f>
        <v>2000</v>
      </c>
      <c r="H27" s="20"/>
      <c r="I27" s="24">
        <f>G27+H27</f>
        <v>2000</v>
      </c>
      <c r="J27" s="84">
        <v>2000</v>
      </c>
      <c r="K27" s="102">
        <v>1706.78</v>
      </c>
      <c r="L27" s="128">
        <f t="shared" si="1"/>
        <v>85.339</v>
      </c>
    </row>
    <row r="28" spans="1:12" ht="15">
      <c r="A28" s="29"/>
      <c r="B28" s="29"/>
      <c r="C28" s="22" t="s">
        <v>40</v>
      </c>
      <c r="D28" s="16" t="s">
        <v>41</v>
      </c>
      <c r="E28" s="17">
        <v>1480</v>
      </c>
      <c r="F28" s="30"/>
      <c r="G28" s="35">
        <f>E28+F28</f>
        <v>1480</v>
      </c>
      <c r="H28" s="20"/>
      <c r="I28" s="24">
        <f>G28+H28</f>
        <v>1480</v>
      </c>
      <c r="J28" s="84">
        <v>1480</v>
      </c>
      <c r="K28" s="102">
        <v>315.15</v>
      </c>
      <c r="L28" s="128">
        <f t="shared" si="1"/>
        <v>21.293918918918916</v>
      </c>
    </row>
    <row r="29" spans="1:12" ht="15">
      <c r="A29" s="29"/>
      <c r="B29" s="29"/>
      <c r="C29" s="22" t="s">
        <v>31</v>
      </c>
      <c r="D29" s="16" t="s">
        <v>32</v>
      </c>
      <c r="E29" s="17">
        <v>0</v>
      </c>
      <c r="F29" s="30"/>
      <c r="G29" s="35">
        <f>E29+F29</f>
        <v>0</v>
      </c>
      <c r="H29" s="20"/>
      <c r="I29" s="24">
        <f>G29+H29</f>
        <v>0</v>
      </c>
      <c r="J29" s="84"/>
      <c r="K29" s="102">
        <v>0.74</v>
      </c>
      <c r="L29" s="127"/>
    </row>
    <row r="30" spans="1:12" ht="42.75">
      <c r="A30" s="40">
        <v>751</v>
      </c>
      <c r="B30" s="11"/>
      <c r="C30" s="26"/>
      <c r="D30" s="13" t="s">
        <v>42</v>
      </c>
      <c r="E30" s="14" t="e">
        <f>E31+#REF!+#REF!</f>
        <v>#REF!</v>
      </c>
      <c r="F30" s="14" t="e">
        <f>F31+#REF!+#REF!</f>
        <v>#REF!</v>
      </c>
      <c r="G30" s="14" t="e">
        <f>G31+#REF!+#REF!</f>
        <v>#REF!</v>
      </c>
      <c r="H30" s="27" t="e">
        <f>H31+#REF!+#REF!</f>
        <v>#REF!</v>
      </c>
      <c r="I30" s="14" t="e">
        <f>I31+#REF!+#REF!</f>
        <v>#REF!</v>
      </c>
      <c r="J30" s="121">
        <f>J31</f>
        <v>749</v>
      </c>
      <c r="K30" s="124">
        <f>K31</f>
        <v>377</v>
      </c>
      <c r="L30" s="127">
        <f t="shared" si="1"/>
        <v>50.33377837116155</v>
      </c>
    </row>
    <row r="31" spans="1:12" ht="30">
      <c r="A31" s="29"/>
      <c r="B31" s="36">
        <v>75101</v>
      </c>
      <c r="C31" s="22"/>
      <c r="D31" s="16" t="s">
        <v>43</v>
      </c>
      <c r="E31" s="17">
        <f>E32</f>
        <v>780</v>
      </c>
      <c r="F31" s="17">
        <f>F32</f>
        <v>-31</v>
      </c>
      <c r="G31" s="17">
        <f>G32</f>
        <v>749</v>
      </c>
      <c r="H31" s="28">
        <f>H32</f>
        <v>0</v>
      </c>
      <c r="I31" s="17">
        <f>I32</f>
        <v>749</v>
      </c>
      <c r="J31" s="101">
        <f>J32</f>
        <v>749</v>
      </c>
      <c r="K31" s="111">
        <f>K32</f>
        <v>377</v>
      </c>
      <c r="L31" s="128">
        <f t="shared" si="1"/>
        <v>50.33377837116155</v>
      </c>
    </row>
    <row r="32" spans="1:12" ht="75">
      <c r="A32" s="29"/>
      <c r="B32" s="29"/>
      <c r="C32" s="22" t="s">
        <v>35</v>
      </c>
      <c r="D32" s="16" t="s">
        <v>36</v>
      </c>
      <c r="E32" s="17">
        <v>780</v>
      </c>
      <c r="F32" s="30">
        <v>-31</v>
      </c>
      <c r="G32" s="35">
        <f>E32+F32</f>
        <v>749</v>
      </c>
      <c r="H32" s="20"/>
      <c r="I32" s="24">
        <f>G32+H32</f>
        <v>749</v>
      </c>
      <c r="J32" s="84">
        <v>749</v>
      </c>
      <c r="K32" s="102">
        <v>377</v>
      </c>
      <c r="L32" s="128">
        <f t="shared" si="1"/>
        <v>50.33377837116155</v>
      </c>
    </row>
    <row r="33" spans="1:12" ht="28.5">
      <c r="A33" s="40">
        <v>754</v>
      </c>
      <c r="B33" s="6"/>
      <c r="C33" s="38"/>
      <c r="D33" s="13" t="s">
        <v>44</v>
      </c>
      <c r="E33" s="14">
        <f>E34</f>
        <v>400</v>
      </c>
      <c r="F33" s="14">
        <f aca="true" t="shared" si="11" ref="F33:K34">F34</f>
        <v>0</v>
      </c>
      <c r="G33" s="14">
        <f t="shared" si="11"/>
        <v>400</v>
      </c>
      <c r="H33" s="27">
        <f>H34+H36</f>
        <v>5000</v>
      </c>
      <c r="I33" s="14">
        <f>I34+I36</f>
        <v>5400</v>
      </c>
      <c r="J33" s="121">
        <f>J34+J36</f>
        <v>5400</v>
      </c>
      <c r="K33" s="124">
        <f>K34+K36</f>
        <v>5000</v>
      </c>
      <c r="L33" s="127">
        <f t="shared" si="1"/>
        <v>92.5925925925926</v>
      </c>
    </row>
    <row r="34" spans="1:12" ht="15">
      <c r="A34" s="29"/>
      <c r="B34" s="29">
        <v>75414</v>
      </c>
      <c r="C34" s="22"/>
      <c r="D34" s="16" t="s">
        <v>45</v>
      </c>
      <c r="E34" s="17">
        <f>E35</f>
        <v>400</v>
      </c>
      <c r="F34" s="17">
        <f t="shared" si="11"/>
        <v>0</v>
      </c>
      <c r="G34" s="17">
        <f t="shared" si="11"/>
        <v>400</v>
      </c>
      <c r="H34" s="28">
        <f t="shared" si="11"/>
        <v>0</v>
      </c>
      <c r="I34" s="17">
        <f t="shared" si="11"/>
        <v>400</v>
      </c>
      <c r="J34" s="101">
        <f t="shared" si="11"/>
        <v>400</v>
      </c>
      <c r="K34" s="111">
        <f t="shared" si="11"/>
        <v>0</v>
      </c>
      <c r="L34" s="128">
        <f t="shared" si="1"/>
        <v>0</v>
      </c>
    </row>
    <row r="35" spans="1:12" ht="75">
      <c r="A35" s="29"/>
      <c r="B35" s="29"/>
      <c r="C35" s="22" t="s">
        <v>35</v>
      </c>
      <c r="D35" s="16" t="s">
        <v>46</v>
      </c>
      <c r="E35" s="17">
        <v>400</v>
      </c>
      <c r="F35" s="30"/>
      <c r="G35" s="35">
        <f>E35+F35</f>
        <v>400</v>
      </c>
      <c r="H35" s="20"/>
      <c r="I35" s="24">
        <f>G35+H35</f>
        <v>400</v>
      </c>
      <c r="J35" s="84">
        <v>400</v>
      </c>
      <c r="K35" s="102"/>
      <c r="L35" s="128">
        <f t="shared" si="1"/>
        <v>0</v>
      </c>
    </row>
    <row r="36" spans="1:12" ht="15">
      <c r="A36" s="29"/>
      <c r="B36" s="29">
        <v>75495</v>
      </c>
      <c r="C36" s="22"/>
      <c r="D36" s="16" t="s">
        <v>12</v>
      </c>
      <c r="E36" s="17"/>
      <c r="F36" s="30"/>
      <c r="G36" s="35"/>
      <c r="H36" s="20">
        <f>H37</f>
        <v>5000</v>
      </c>
      <c r="I36" s="24">
        <f>I37</f>
        <v>5000</v>
      </c>
      <c r="J36" s="84">
        <f>J37</f>
        <v>5000</v>
      </c>
      <c r="K36" s="102">
        <f>K37</f>
        <v>5000</v>
      </c>
      <c r="L36" s="128">
        <f t="shared" si="1"/>
        <v>100</v>
      </c>
    </row>
    <row r="37" spans="1:12" ht="75">
      <c r="A37" s="29"/>
      <c r="B37" s="29"/>
      <c r="C37" s="22" t="s">
        <v>47</v>
      </c>
      <c r="D37" s="16" t="s">
        <v>48</v>
      </c>
      <c r="E37" s="17"/>
      <c r="F37" s="30"/>
      <c r="G37" s="35"/>
      <c r="H37" s="20">
        <v>5000</v>
      </c>
      <c r="I37" s="24">
        <f>G37+H37</f>
        <v>5000</v>
      </c>
      <c r="J37" s="84">
        <v>5000</v>
      </c>
      <c r="K37" s="102">
        <v>5000</v>
      </c>
      <c r="L37" s="128">
        <f t="shared" si="1"/>
        <v>100</v>
      </c>
    </row>
    <row r="38" spans="1:12" ht="59.25" customHeight="1">
      <c r="A38" s="40">
        <v>756</v>
      </c>
      <c r="B38" s="11"/>
      <c r="C38" s="26"/>
      <c r="D38" s="13" t="s">
        <v>49</v>
      </c>
      <c r="E38" s="14">
        <f aca="true" t="shared" si="12" ref="E38:K38">E39+E42+E52+E65+E69</f>
        <v>3711828</v>
      </c>
      <c r="F38" s="14">
        <f t="shared" si="12"/>
        <v>20430</v>
      </c>
      <c r="G38" s="14">
        <f t="shared" si="12"/>
        <v>3732258</v>
      </c>
      <c r="H38" s="27">
        <f t="shared" si="12"/>
        <v>0</v>
      </c>
      <c r="I38" s="14">
        <f t="shared" si="12"/>
        <v>3732258</v>
      </c>
      <c r="J38" s="121">
        <f t="shared" si="12"/>
        <v>3735672</v>
      </c>
      <c r="K38" s="124">
        <f t="shared" si="12"/>
        <v>1942064.44</v>
      </c>
      <c r="L38" s="127">
        <f t="shared" si="1"/>
        <v>51.98701706145508</v>
      </c>
    </row>
    <row r="39" spans="1:12" ht="30">
      <c r="A39" s="29"/>
      <c r="B39" s="36">
        <v>75601</v>
      </c>
      <c r="C39" s="22"/>
      <c r="D39" s="16" t="s">
        <v>50</v>
      </c>
      <c r="E39" s="17">
        <f aca="true" t="shared" si="13" ref="E39:K39">SUM(E40:E41)</f>
        <v>4550</v>
      </c>
      <c r="F39" s="17">
        <f t="shared" si="13"/>
        <v>0</v>
      </c>
      <c r="G39" s="17">
        <f t="shared" si="13"/>
        <v>4550</v>
      </c>
      <c r="H39" s="28">
        <f t="shared" si="13"/>
        <v>0</v>
      </c>
      <c r="I39" s="17">
        <f t="shared" si="13"/>
        <v>4550</v>
      </c>
      <c r="J39" s="101">
        <f t="shared" si="13"/>
        <v>4550</v>
      </c>
      <c r="K39" s="111">
        <f t="shared" si="13"/>
        <v>1284.71</v>
      </c>
      <c r="L39" s="128">
        <f t="shared" si="1"/>
        <v>28.235384615384614</v>
      </c>
    </row>
    <row r="40" spans="1:12" ht="45">
      <c r="A40" s="29"/>
      <c r="B40" s="29"/>
      <c r="C40" s="22" t="s">
        <v>51</v>
      </c>
      <c r="D40" s="16" t="s">
        <v>52</v>
      </c>
      <c r="E40" s="17">
        <v>4500</v>
      </c>
      <c r="F40" s="30"/>
      <c r="G40" s="35">
        <f>E40+F40</f>
        <v>4500</v>
      </c>
      <c r="H40" s="20"/>
      <c r="I40" s="24">
        <f>G40+H40</f>
        <v>4500</v>
      </c>
      <c r="J40" s="84">
        <v>4500</v>
      </c>
      <c r="K40" s="102">
        <v>1265.83</v>
      </c>
      <c r="L40" s="128">
        <f t="shared" si="1"/>
        <v>28.129555555555555</v>
      </c>
    </row>
    <row r="41" spans="1:12" ht="30">
      <c r="A41" s="29"/>
      <c r="B41" s="29"/>
      <c r="C41" s="22" t="s">
        <v>53</v>
      </c>
      <c r="D41" s="16" t="s">
        <v>54</v>
      </c>
      <c r="E41" s="17">
        <v>50</v>
      </c>
      <c r="F41" s="30"/>
      <c r="G41" s="35">
        <f>E41+F41</f>
        <v>50</v>
      </c>
      <c r="H41" s="20"/>
      <c r="I41" s="24">
        <f>G41+H41</f>
        <v>50</v>
      </c>
      <c r="J41" s="84">
        <v>50</v>
      </c>
      <c r="K41" s="102">
        <v>18.88</v>
      </c>
      <c r="L41" s="128">
        <f t="shared" si="1"/>
        <v>37.76</v>
      </c>
    </row>
    <row r="42" spans="1:12" ht="75">
      <c r="A42" s="29"/>
      <c r="B42" s="36">
        <v>75615</v>
      </c>
      <c r="C42" s="22"/>
      <c r="D42" s="16" t="s">
        <v>55</v>
      </c>
      <c r="E42" s="17">
        <f aca="true" t="shared" si="14" ref="E42:K42">SUM(E43:E51)</f>
        <v>917550</v>
      </c>
      <c r="F42" s="17">
        <f t="shared" si="14"/>
        <v>0</v>
      </c>
      <c r="G42" s="17">
        <f t="shared" si="14"/>
        <v>917550</v>
      </c>
      <c r="H42" s="28">
        <f t="shared" si="14"/>
        <v>0</v>
      </c>
      <c r="I42" s="17">
        <f t="shared" si="14"/>
        <v>917550</v>
      </c>
      <c r="J42" s="101">
        <f t="shared" si="14"/>
        <v>920864</v>
      </c>
      <c r="K42" s="111">
        <f t="shared" si="14"/>
        <v>480918.18000000005</v>
      </c>
      <c r="L42" s="128">
        <f t="shared" si="1"/>
        <v>52.22466944087293</v>
      </c>
    </row>
    <row r="43" spans="1:12" ht="15">
      <c r="A43" s="29"/>
      <c r="B43" s="29"/>
      <c r="C43" s="22" t="s">
        <v>56</v>
      </c>
      <c r="D43" s="16" t="s">
        <v>57</v>
      </c>
      <c r="E43" s="17">
        <v>730000</v>
      </c>
      <c r="F43" s="30"/>
      <c r="G43" s="35">
        <f aca="true" t="shared" si="15" ref="G43:G51">E43+F43</f>
        <v>730000</v>
      </c>
      <c r="H43" s="20"/>
      <c r="I43" s="24">
        <f>G43+H43</f>
        <v>730000</v>
      </c>
      <c r="J43" s="84">
        <v>730000</v>
      </c>
      <c r="K43" s="102">
        <v>388241.92</v>
      </c>
      <c r="L43" s="128">
        <f t="shared" si="1"/>
        <v>53.183824657534245</v>
      </c>
    </row>
    <row r="44" spans="1:12" ht="15">
      <c r="A44" s="29"/>
      <c r="B44" s="29"/>
      <c r="C44" s="22" t="s">
        <v>58</v>
      </c>
      <c r="D44" s="16" t="s">
        <v>59</v>
      </c>
      <c r="E44" s="17">
        <v>138000</v>
      </c>
      <c r="F44" s="30"/>
      <c r="G44" s="35">
        <f t="shared" si="15"/>
        <v>138000</v>
      </c>
      <c r="H44" s="20"/>
      <c r="I44" s="24">
        <f aca="true" t="shared" si="16" ref="I44:I51">G44+H44</f>
        <v>138000</v>
      </c>
      <c r="J44" s="84">
        <v>138000</v>
      </c>
      <c r="K44" s="102">
        <v>56846.8</v>
      </c>
      <c r="L44" s="128">
        <f t="shared" si="1"/>
        <v>41.193333333333335</v>
      </c>
    </row>
    <row r="45" spans="1:12" ht="15">
      <c r="A45" s="29"/>
      <c r="B45" s="29"/>
      <c r="C45" s="22" t="s">
        <v>60</v>
      </c>
      <c r="D45" s="16" t="s">
        <v>61</v>
      </c>
      <c r="E45" s="17">
        <v>2000</v>
      </c>
      <c r="F45" s="30"/>
      <c r="G45" s="35">
        <f t="shared" si="15"/>
        <v>2000</v>
      </c>
      <c r="H45" s="20"/>
      <c r="I45" s="24">
        <f t="shared" si="16"/>
        <v>2000</v>
      </c>
      <c r="J45" s="84">
        <v>2000</v>
      </c>
      <c r="K45" s="102">
        <v>1198.4</v>
      </c>
      <c r="L45" s="128">
        <f t="shared" si="1"/>
        <v>59.92000000000001</v>
      </c>
    </row>
    <row r="46" spans="1:12" ht="15">
      <c r="A46" s="29"/>
      <c r="B46" s="29"/>
      <c r="C46" s="22" t="s">
        <v>62</v>
      </c>
      <c r="D46" s="16" t="s">
        <v>63</v>
      </c>
      <c r="E46" s="17">
        <v>20000</v>
      </c>
      <c r="F46" s="30"/>
      <c r="G46" s="35">
        <f t="shared" si="15"/>
        <v>20000</v>
      </c>
      <c r="H46" s="20"/>
      <c r="I46" s="24">
        <f t="shared" si="16"/>
        <v>20000</v>
      </c>
      <c r="J46" s="84">
        <v>20000</v>
      </c>
      <c r="K46" s="102">
        <v>12058</v>
      </c>
      <c r="L46" s="128">
        <f t="shared" si="1"/>
        <v>60.29</v>
      </c>
    </row>
    <row r="47" spans="1:12" ht="30">
      <c r="A47" s="29"/>
      <c r="B47" s="29"/>
      <c r="C47" s="22" t="s">
        <v>75</v>
      </c>
      <c r="D47" s="16" t="s">
        <v>76</v>
      </c>
      <c r="E47" s="17"/>
      <c r="F47" s="30"/>
      <c r="G47" s="35"/>
      <c r="H47" s="20"/>
      <c r="I47" s="24"/>
      <c r="J47" s="84"/>
      <c r="K47" s="102">
        <v>60</v>
      </c>
      <c r="L47" s="128"/>
    </row>
    <row r="48" spans="1:12" ht="15">
      <c r="A48" s="29"/>
      <c r="B48" s="29"/>
      <c r="C48" s="22" t="s">
        <v>64</v>
      </c>
      <c r="D48" s="16" t="s">
        <v>65</v>
      </c>
      <c r="E48" s="17">
        <v>27000</v>
      </c>
      <c r="F48" s="30"/>
      <c r="G48" s="35">
        <f t="shared" si="15"/>
        <v>27000</v>
      </c>
      <c r="H48" s="20"/>
      <c r="I48" s="24">
        <f t="shared" si="16"/>
        <v>27000</v>
      </c>
      <c r="J48" s="84">
        <v>27000</v>
      </c>
      <c r="K48" s="102">
        <v>18342.15</v>
      </c>
      <c r="L48" s="128">
        <f t="shared" si="1"/>
        <v>67.9338888888889</v>
      </c>
    </row>
    <row r="49" spans="1:12" ht="15">
      <c r="A49" s="29"/>
      <c r="B49" s="29"/>
      <c r="C49" s="22" t="s">
        <v>66</v>
      </c>
      <c r="D49" s="16" t="s">
        <v>67</v>
      </c>
      <c r="E49" s="17">
        <v>0</v>
      </c>
      <c r="F49" s="30"/>
      <c r="G49" s="35">
        <f t="shared" si="15"/>
        <v>0</v>
      </c>
      <c r="H49" s="20"/>
      <c r="I49" s="24">
        <f t="shared" si="16"/>
        <v>0</v>
      </c>
      <c r="J49" s="84">
        <v>3314</v>
      </c>
      <c r="K49" s="102">
        <v>3313.71</v>
      </c>
      <c r="L49" s="128">
        <f t="shared" si="1"/>
        <v>99.99124924562463</v>
      </c>
    </row>
    <row r="50" spans="1:12" ht="15">
      <c r="A50" s="29"/>
      <c r="B50" s="29"/>
      <c r="C50" s="22" t="s">
        <v>17</v>
      </c>
      <c r="D50" s="16" t="s">
        <v>18</v>
      </c>
      <c r="E50" s="17">
        <v>50</v>
      </c>
      <c r="F50" s="30"/>
      <c r="G50" s="35">
        <f t="shared" si="15"/>
        <v>50</v>
      </c>
      <c r="H50" s="20"/>
      <c r="I50" s="24">
        <f t="shared" si="16"/>
        <v>50</v>
      </c>
      <c r="J50" s="84">
        <v>50</v>
      </c>
      <c r="K50" s="102">
        <v>8.8</v>
      </c>
      <c r="L50" s="128">
        <f t="shared" si="1"/>
        <v>17.6</v>
      </c>
    </row>
    <row r="51" spans="1:12" ht="30">
      <c r="A51" s="29"/>
      <c r="B51" s="29"/>
      <c r="C51" s="22" t="s">
        <v>53</v>
      </c>
      <c r="D51" s="16" t="s">
        <v>54</v>
      </c>
      <c r="E51" s="17">
        <v>500</v>
      </c>
      <c r="F51" s="30"/>
      <c r="G51" s="35">
        <f t="shared" si="15"/>
        <v>500</v>
      </c>
      <c r="H51" s="20"/>
      <c r="I51" s="24">
        <f t="shared" si="16"/>
        <v>500</v>
      </c>
      <c r="J51" s="84">
        <v>500</v>
      </c>
      <c r="K51" s="102">
        <v>848.4</v>
      </c>
      <c r="L51" s="128">
        <f t="shared" si="1"/>
        <v>169.68</v>
      </c>
    </row>
    <row r="52" spans="1:12" ht="75">
      <c r="A52" s="29"/>
      <c r="B52" s="36">
        <v>75616</v>
      </c>
      <c r="C52" s="22"/>
      <c r="D52" s="16" t="s">
        <v>68</v>
      </c>
      <c r="E52" s="17">
        <f aca="true" t="shared" si="17" ref="E52:K52">SUM(E53:E64)</f>
        <v>811850</v>
      </c>
      <c r="F52" s="17">
        <f t="shared" si="17"/>
        <v>0</v>
      </c>
      <c r="G52" s="17">
        <f t="shared" si="17"/>
        <v>811850</v>
      </c>
      <c r="H52" s="28">
        <f t="shared" si="17"/>
        <v>0</v>
      </c>
      <c r="I52" s="17">
        <f t="shared" si="17"/>
        <v>811850</v>
      </c>
      <c r="J52" s="101">
        <f t="shared" si="17"/>
        <v>811950</v>
      </c>
      <c r="K52" s="111">
        <f t="shared" si="17"/>
        <v>562948.2300000001</v>
      </c>
      <c r="L52" s="128">
        <f t="shared" si="1"/>
        <v>69.33286901902828</v>
      </c>
    </row>
    <row r="53" spans="1:12" ht="15">
      <c r="A53" s="29"/>
      <c r="B53" s="29"/>
      <c r="C53" s="22" t="s">
        <v>56</v>
      </c>
      <c r="D53" s="16" t="s">
        <v>57</v>
      </c>
      <c r="E53" s="17">
        <v>400000</v>
      </c>
      <c r="F53" s="30"/>
      <c r="G53" s="35">
        <f aca="true" t="shared" si="18" ref="G53:G64">E53+F53</f>
        <v>400000</v>
      </c>
      <c r="H53" s="20"/>
      <c r="I53" s="24">
        <f>G53+H53</f>
        <v>400000</v>
      </c>
      <c r="J53" s="84">
        <v>400000</v>
      </c>
      <c r="K53" s="102">
        <v>219292.72</v>
      </c>
      <c r="L53" s="128">
        <f t="shared" si="1"/>
        <v>54.82318</v>
      </c>
    </row>
    <row r="54" spans="1:12" ht="15">
      <c r="A54" s="29"/>
      <c r="B54" s="29"/>
      <c r="C54" s="22" t="s">
        <v>58</v>
      </c>
      <c r="D54" s="16" t="s">
        <v>59</v>
      </c>
      <c r="E54" s="17">
        <v>325000</v>
      </c>
      <c r="F54" s="30"/>
      <c r="G54" s="35">
        <f t="shared" si="18"/>
        <v>325000</v>
      </c>
      <c r="H54" s="20"/>
      <c r="I54" s="24">
        <f aca="true" t="shared" si="19" ref="I54:I64">G54+H54</f>
        <v>325000</v>
      </c>
      <c r="J54" s="84">
        <v>325000</v>
      </c>
      <c r="K54" s="102">
        <v>191010.87</v>
      </c>
      <c r="L54" s="128">
        <f t="shared" si="1"/>
        <v>58.772575384615386</v>
      </c>
    </row>
    <row r="55" spans="1:12" ht="15">
      <c r="A55" s="29"/>
      <c r="B55" s="29"/>
      <c r="C55" s="22" t="s">
        <v>60</v>
      </c>
      <c r="D55" s="16" t="s">
        <v>61</v>
      </c>
      <c r="E55" s="17">
        <v>140</v>
      </c>
      <c r="F55" s="30"/>
      <c r="G55" s="35">
        <f t="shared" si="18"/>
        <v>140</v>
      </c>
      <c r="H55" s="20"/>
      <c r="I55" s="24">
        <f t="shared" si="19"/>
        <v>140</v>
      </c>
      <c r="J55" s="84">
        <v>140</v>
      </c>
      <c r="K55" s="102">
        <v>94</v>
      </c>
      <c r="L55" s="128">
        <f t="shared" si="1"/>
        <v>67.14285714285714</v>
      </c>
    </row>
    <row r="56" spans="1:12" ht="15">
      <c r="A56" s="29"/>
      <c r="B56" s="29"/>
      <c r="C56" s="22" t="s">
        <v>62</v>
      </c>
      <c r="D56" s="16" t="s">
        <v>63</v>
      </c>
      <c r="E56" s="17">
        <v>51250</v>
      </c>
      <c r="F56" s="30"/>
      <c r="G56" s="35">
        <f t="shared" si="18"/>
        <v>51250</v>
      </c>
      <c r="H56" s="20"/>
      <c r="I56" s="24">
        <f t="shared" si="19"/>
        <v>51250</v>
      </c>
      <c r="J56" s="84">
        <v>51250</v>
      </c>
      <c r="K56" s="102">
        <v>54580.7</v>
      </c>
      <c r="L56" s="128">
        <f t="shared" si="1"/>
        <v>106.4989268292683</v>
      </c>
    </row>
    <row r="57" spans="1:12" ht="15">
      <c r="A57" s="29"/>
      <c r="B57" s="29"/>
      <c r="C57" s="22" t="s">
        <v>69</v>
      </c>
      <c r="D57" s="16" t="s">
        <v>70</v>
      </c>
      <c r="E57" s="17">
        <v>2000</v>
      </c>
      <c r="F57" s="30"/>
      <c r="G57" s="35">
        <f t="shared" si="18"/>
        <v>2000</v>
      </c>
      <c r="H57" s="20"/>
      <c r="I57" s="24">
        <f t="shared" si="19"/>
        <v>2000</v>
      </c>
      <c r="J57" s="84">
        <v>2000</v>
      </c>
      <c r="K57" s="102">
        <v>2696</v>
      </c>
      <c r="L57" s="128">
        <f t="shared" si="1"/>
        <v>134.8</v>
      </c>
    </row>
    <row r="58" spans="1:12" ht="15">
      <c r="A58" s="29"/>
      <c r="B58" s="29"/>
      <c r="C58" s="22" t="s">
        <v>71</v>
      </c>
      <c r="D58" s="16" t="s">
        <v>72</v>
      </c>
      <c r="E58" s="17">
        <v>60</v>
      </c>
      <c r="F58" s="30"/>
      <c r="G58" s="35">
        <f t="shared" si="18"/>
        <v>60</v>
      </c>
      <c r="H58" s="20"/>
      <c r="I58" s="24">
        <f t="shared" si="19"/>
        <v>60</v>
      </c>
      <c r="J58" s="84">
        <v>60</v>
      </c>
      <c r="K58" s="102">
        <v>30</v>
      </c>
      <c r="L58" s="128">
        <f t="shared" si="1"/>
        <v>50</v>
      </c>
    </row>
    <row r="59" spans="1:12" ht="15">
      <c r="A59" s="29"/>
      <c r="B59" s="29"/>
      <c r="C59" s="22" t="s">
        <v>73</v>
      </c>
      <c r="D59" s="16" t="s">
        <v>74</v>
      </c>
      <c r="E59" s="17">
        <v>300</v>
      </c>
      <c r="F59" s="30"/>
      <c r="G59" s="35">
        <f t="shared" si="18"/>
        <v>300</v>
      </c>
      <c r="H59" s="20"/>
      <c r="I59" s="24">
        <f t="shared" si="19"/>
        <v>300</v>
      </c>
      <c r="J59" s="84">
        <v>300</v>
      </c>
      <c r="K59" s="102">
        <v>20</v>
      </c>
      <c r="L59" s="128">
        <f t="shared" si="1"/>
        <v>6.666666666666667</v>
      </c>
    </row>
    <row r="60" spans="1:12" ht="30">
      <c r="A60" s="29"/>
      <c r="B60" s="29"/>
      <c r="C60" s="22" t="s">
        <v>75</v>
      </c>
      <c r="D60" s="16" t="s">
        <v>76</v>
      </c>
      <c r="E60" s="17">
        <v>4000</v>
      </c>
      <c r="F60" s="30"/>
      <c r="G60" s="35">
        <f t="shared" si="18"/>
        <v>4000</v>
      </c>
      <c r="H60" s="20"/>
      <c r="I60" s="24">
        <f t="shared" si="19"/>
        <v>4000</v>
      </c>
      <c r="J60" s="84">
        <v>4000</v>
      </c>
      <c r="K60" s="102">
        <v>4031</v>
      </c>
      <c r="L60" s="128">
        <f t="shared" si="1"/>
        <v>100.775</v>
      </c>
    </row>
    <row r="61" spans="1:12" ht="15">
      <c r="A61" s="29"/>
      <c r="B61" s="29"/>
      <c r="C61" s="22" t="s">
        <v>64</v>
      </c>
      <c r="D61" s="16" t="s">
        <v>65</v>
      </c>
      <c r="E61" s="17">
        <v>25000</v>
      </c>
      <c r="F61" s="30"/>
      <c r="G61" s="35">
        <f t="shared" si="18"/>
        <v>25000</v>
      </c>
      <c r="H61" s="20"/>
      <c r="I61" s="24">
        <f t="shared" si="19"/>
        <v>25000</v>
      </c>
      <c r="J61" s="84">
        <v>25000</v>
      </c>
      <c r="K61" s="102">
        <v>85608.84</v>
      </c>
      <c r="L61" s="128">
        <f t="shared" si="1"/>
        <v>342.43536</v>
      </c>
    </row>
    <row r="62" spans="1:12" ht="15">
      <c r="A62" s="29"/>
      <c r="B62" s="29"/>
      <c r="C62" s="22" t="s">
        <v>66</v>
      </c>
      <c r="D62" s="16" t="s">
        <v>67</v>
      </c>
      <c r="E62" s="17"/>
      <c r="F62" s="30"/>
      <c r="G62" s="35"/>
      <c r="H62" s="20"/>
      <c r="I62" s="24"/>
      <c r="J62" s="84">
        <v>100</v>
      </c>
      <c r="K62" s="102">
        <v>100</v>
      </c>
      <c r="L62" s="128">
        <f t="shared" si="1"/>
        <v>100</v>
      </c>
    </row>
    <row r="63" spans="1:12" ht="15">
      <c r="A63" s="29"/>
      <c r="B63" s="29"/>
      <c r="C63" s="22" t="s">
        <v>17</v>
      </c>
      <c r="D63" s="16" t="s">
        <v>18</v>
      </c>
      <c r="E63" s="17">
        <v>1600</v>
      </c>
      <c r="F63" s="30"/>
      <c r="G63" s="35">
        <f t="shared" si="18"/>
        <v>1600</v>
      </c>
      <c r="H63" s="20"/>
      <c r="I63" s="24">
        <f t="shared" si="19"/>
        <v>1600</v>
      </c>
      <c r="J63" s="84">
        <v>1600</v>
      </c>
      <c r="K63" s="102">
        <v>1616.8</v>
      </c>
      <c r="L63" s="128">
        <f t="shared" si="1"/>
        <v>101.05</v>
      </c>
    </row>
    <row r="64" spans="1:12" ht="30">
      <c r="A64" s="29"/>
      <c r="B64" s="29"/>
      <c r="C64" s="22" t="s">
        <v>53</v>
      </c>
      <c r="D64" s="16" t="s">
        <v>54</v>
      </c>
      <c r="E64" s="17">
        <v>2500</v>
      </c>
      <c r="F64" s="30"/>
      <c r="G64" s="35">
        <f t="shared" si="18"/>
        <v>2500</v>
      </c>
      <c r="H64" s="20"/>
      <c r="I64" s="24">
        <f t="shared" si="19"/>
        <v>2500</v>
      </c>
      <c r="J64" s="84">
        <v>2500</v>
      </c>
      <c r="K64" s="102">
        <v>3867.3</v>
      </c>
      <c r="L64" s="128">
        <f t="shared" si="1"/>
        <v>154.692</v>
      </c>
    </row>
    <row r="65" spans="1:12" ht="45">
      <c r="A65" s="29"/>
      <c r="B65" s="36">
        <v>75618</v>
      </c>
      <c r="C65" s="22"/>
      <c r="D65" s="16" t="s">
        <v>77</v>
      </c>
      <c r="E65" s="17">
        <f aca="true" t="shared" si="20" ref="E65:K65">SUM(E66:E68)</f>
        <v>95400</v>
      </c>
      <c r="F65" s="17">
        <f t="shared" si="20"/>
        <v>0</v>
      </c>
      <c r="G65" s="17">
        <f t="shared" si="20"/>
        <v>95400</v>
      </c>
      <c r="H65" s="28">
        <f t="shared" si="20"/>
        <v>0</v>
      </c>
      <c r="I65" s="17">
        <f t="shared" si="20"/>
        <v>95400</v>
      </c>
      <c r="J65" s="101">
        <f t="shared" si="20"/>
        <v>95400</v>
      </c>
      <c r="K65" s="111">
        <f t="shared" si="20"/>
        <v>69176.15000000001</v>
      </c>
      <c r="L65" s="128">
        <f t="shared" si="1"/>
        <v>72.51168763102726</v>
      </c>
    </row>
    <row r="66" spans="1:12" ht="15">
      <c r="A66" s="29"/>
      <c r="B66" s="29"/>
      <c r="C66" s="22" t="s">
        <v>78</v>
      </c>
      <c r="D66" s="16" t="s">
        <v>79</v>
      </c>
      <c r="E66" s="17">
        <v>8200</v>
      </c>
      <c r="F66" s="30"/>
      <c r="G66" s="35">
        <f>E66+F66</f>
        <v>8200</v>
      </c>
      <c r="H66" s="20"/>
      <c r="I66" s="24">
        <f>G66+H66</f>
        <v>8200</v>
      </c>
      <c r="J66" s="84">
        <v>8200</v>
      </c>
      <c r="K66" s="102">
        <v>7137.42</v>
      </c>
      <c r="L66" s="128">
        <f t="shared" si="1"/>
        <v>87.04170731707318</v>
      </c>
    </row>
    <row r="67" spans="1:12" ht="30">
      <c r="A67" s="29"/>
      <c r="B67" s="29"/>
      <c r="C67" s="22" t="s">
        <v>80</v>
      </c>
      <c r="D67" s="16" t="s">
        <v>81</v>
      </c>
      <c r="E67" s="17">
        <v>84200</v>
      </c>
      <c r="F67" s="30"/>
      <c r="G67" s="35">
        <f>E67+F67</f>
        <v>84200</v>
      </c>
      <c r="H67" s="20"/>
      <c r="I67" s="24">
        <f>G67+H67</f>
        <v>84200</v>
      </c>
      <c r="J67" s="84">
        <v>84200</v>
      </c>
      <c r="K67" s="102">
        <v>58788.73</v>
      </c>
      <c r="L67" s="128">
        <f t="shared" si="1"/>
        <v>69.82034441805226</v>
      </c>
    </row>
    <row r="68" spans="1:12" ht="60">
      <c r="A68" s="29"/>
      <c r="B68" s="29"/>
      <c r="C68" s="22" t="s">
        <v>82</v>
      </c>
      <c r="D68" s="16" t="s">
        <v>83</v>
      </c>
      <c r="E68" s="17">
        <v>3000</v>
      </c>
      <c r="F68" s="30"/>
      <c r="G68" s="35">
        <f>E68+F68</f>
        <v>3000</v>
      </c>
      <c r="H68" s="20"/>
      <c r="I68" s="24">
        <f>G68+H68</f>
        <v>3000</v>
      </c>
      <c r="J68" s="84">
        <v>3000</v>
      </c>
      <c r="K68" s="102">
        <v>3250</v>
      </c>
      <c r="L68" s="128">
        <f t="shared" si="1"/>
        <v>108.33333333333333</v>
      </c>
    </row>
    <row r="69" spans="1:12" ht="30">
      <c r="A69" s="29"/>
      <c r="B69" s="36">
        <v>75621</v>
      </c>
      <c r="C69" s="22"/>
      <c r="D69" s="16" t="s">
        <v>84</v>
      </c>
      <c r="E69" s="17">
        <f aca="true" t="shared" si="21" ref="E69:K69">SUM(E70:E71)</f>
        <v>1882478</v>
      </c>
      <c r="F69" s="17">
        <f t="shared" si="21"/>
        <v>20430</v>
      </c>
      <c r="G69" s="17">
        <f t="shared" si="21"/>
        <v>1902908</v>
      </c>
      <c r="H69" s="28">
        <f t="shared" si="21"/>
        <v>0</v>
      </c>
      <c r="I69" s="17">
        <f t="shared" si="21"/>
        <v>1902908</v>
      </c>
      <c r="J69" s="101">
        <f t="shared" si="21"/>
        <v>1902908</v>
      </c>
      <c r="K69" s="111">
        <f t="shared" si="21"/>
        <v>827737.17</v>
      </c>
      <c r="L69" s="128">
        <f t="shared" si="1"/>
        <v>43.49853855257322</v>
      </c>
    </row>
    <row r="70" spans="1:12" ht="15">
      <c r="A70" s="29"/>
      <c r="B70" s="36"/>
      <c r="C70" s="22" t="s">
        <v>85</v>
      </c>
      <c r="D70" s="16" t="s">
        <v>86</v>
      </c>
      <c r="E70" s="17">
        <v>1881478</v>
      </c>
      <c r="F70" s="34">
        <v>20430</v>
      </c>
      <c r="G70" s="35">
        <f>E70+F70</f>
        <v>1901908</v>
      </c>
      <c r="H70" s="39"/>
      <c r="I70" s="24">
        <f>G70+H70</f>
        <v>1901908</v>
      </c>
      <c r="J70" s="84">
        <v>1901908</v>
      </c>
      <c r="K70" s="102">
        <v>804644</v>
      </c>
      <c r="L70" s="128">
        <f t="shared" si="1"/>
        <v>42.30719887607602</v>
      </c>
    </row>
    <row r="71" spans="1:12" ht="15">
      <c r="A71" s="29"/>
      <c r="B71" s="36"/>
      <c r="C71" s="22" t="s">
        <v>87</v>
      </c>
      <c r="D71" s="16" t="s">
        <v>88</v>
      </c>
      <c r="E71" s="17">
        <v>1000</v>
      </c>
      <c r="F71" s="30"/>
      <c r="G71" s="35">
        <f>E71+F71</f>
        <v>1000</v>
      </c>
      <c r="H71" s="39"/>
      <c r="I71" s="24">
        <f>G71+H71</f>
        <v>1000</v>
      </c>
      <c r="J71" s="84">
        <v>1000</v>
      </c>
      <c r="K71" s="102">
        <v>23093.17</v>
      </c>
      <c r="L71" s="128">
        <f aca="true" t="shared" si="22" ref="L71:L125">K71*100/J71</f>
        <v>2309.317</v>
      </c>
    </row>
    <row r="72" spans="1:12" ht="14.25">
      <c r="A72" s="11">
        <v>758</v>
      </c>
      <c r="B72" s="40"/>
      <c r="C72" s="26"/>
      <c r="D72" s="13" t="s">
        <v>89</v>
      </c>
      <c r="E72" s="14">
        <f aca="true" t="shared" si="23" ref="E72:K72">E73+E75+E77+E81</f>
        <v>6057403</v>
      </c>
      <c r="F72" s="14">
        <f t="shared" si="23"/>
        <v>-1844309</v>
      </c>
      <c r="G72" s="14">
        <f t="shared" si="23"/>
        <v>4213094</v>
      </c>
      <c r="H72" s="27">
        <f t="shared" si="23"/>
        <v>0</v>
      </c>
      <c r="I72" s="14">
        <f t="shared" si="23"/>
        <v>4213094</v>
      </c>
      <c r="J72" s="121">
        <f t="shared" si="23"/>
        <v>4219794</v>
      </c>
      <c r="K72" s="124">
        <f t="shared" si="23"/>
        <v>2527381.66</v>
      </c>
      <c r="L72" s="127">
        <f t="shared" si="22"/>
        <v>59.893484373881755</v>
      </c>
    </row>
    <row r="73" spans="1:12" ht="30">
      <c r="A73" s="29"/>
      <c r="B73" s="36">
        <v>75801</v>
      </c>
      <c r="C73" s="22"/>
      <c r="D73" s="16" t="s">
        <v>90</v>
      </c>
      <c r="E73" s="17">
        <f aca="true" t="shared" si="24" ref="E73:K73">E74</f>
        <v>5258677</v>
      </c>
      <c r="F73" s="17">
        <f t="shared" si="24"/>
        <v>-1844309</v>
      </c>
      <c r="G73" s="17">
        <f t="shared" si="24"/>
        <v>3414368</v>
      </c>
      <c r="H73" s="28">
        <f t="shared" si="24"/>
        <v>0</v>
      </c>
      <c r="I73" s="17">
        <f t="shared" si="24"/>
        <v>3414368</v>
      </c>
      <c r="J73" s="101">
        <f t="shared" si="24"/>
        <v>3414368</v>
      </c>
      <c r="K73" s="111">
        <f t="shared" si="24"/>
        <v>2101152</v>
      </c>
      <c r="L73" s="128">
        <f t="shared" si="22"/>
        <v>61.5385336319928</v>
      </c>
    </row>
    <row r="74" spans="1:12" ht="15">
      <c r="A74" s="29"/>
      <c r="B74" s="36"/>
      <c r="C74" s="22" t="s">
        <v>91</v>
      </c>
      <c r="D74" s="16" t="s">
        <v>92</v>
      </c>
      <c r="E74" s="17">
        <v>5258677</v>
      </c>
      <c r="F74" s="41">
        <v>-1844309</v>
      </c>
      <c r="G74" s="35">
        <f>E74+F74</f>
        <v>3414368</v>
      </c>
      <c r="H74" s="20"/>
      <c r="I74" s="24">
        <f>G74+H74</f>
        <v>3414368</v>
      </c>
      <c r="J74" s="84">
        <v>3414368</v>
      </c>
      <c r="K74" s="102">
        <v>2101152</v>
      </c>
      <c r="L74" s="128">
        <f t="shared" si="22"/>
        <v>61.5385336319928</v>
      </c>
    </row>
    <row r="75" spans="1:12" ht="30">
      <c r="A75" s="29"/>
      <c r="B75" s="36">
        <v>75807</v>
      </c>
      <c r="C75" s="22"/>
      <c r="D75" s="16" t="s">
        <v>93</v>
      </c>
      <c r="E75" s="17">
        <f aca="true" t="shared" si="25" ref="E75:K75">E76</f>
        <v>758162</v>
      </c>
      <c r="F75" s="17">
        <f t="shared" si="25"/>
        <v>0</v>
      </c>
      <c r="G75" s="17">
        <f t="shared" si="25"/>
        <v>758162</v>
      </c>
      <c r="H75" s="28">
        <f t="shared" si="25"/>
        <v>0</v>
      </c>
      <c r="I75" s="17">
        <f t="shared" si="25"/>
        <v>758162</v>
      </c>
      <c r="J75" s="101">
        <f t="shared" si="25"/>
        <v>758162</v>
      </c>
      <c r="K75" s="111">
        <f t="shared" si="25"/>
        <v>379080</v>
      </c>
      <c r="L75" s="128">
        <f t="shared" si="22"/>
        <v>49.99986810206789</v>
      </c>
    </row>
    <row r="76" spans="1:12" ht="15">
      <c r="A76" s="29"/>
      <c r="B76" s="29"/>
      <c r="C76" s="22" t="s">
        <v>91</v>
      </c>
      <c r="D76" s="16" t="s">
        <v>92</v>
      </c>
      <c r="E76" s="17">
        <v>758162</v>
      </c>
      <c r="F76" s="30"/>
      <c r="G76" s="35">
        <f>E76+F76</f>
        <v>758162</v>
      </c>
      <c r="H76" s="20"/>
      <c r="I76" s="24">
        <f>G76+H76</f>
        <v>758162</v>
      </c>
      <c r="J76" s="84">
        <v>758162</v>
      </c>
      <c r="K76" s="102">
        <v>379080</v>
      </c>
      <c r="L76" s="128">
        <f t="shared" si="22"/>
        <v>49.99986810206789</v>
      </c>
    </row>
    <row r="77" spans="1:12" ht="15">
      <c r="A77" s="29"/>
      <c r="B77" s="29">
        <v>75814</v>
      </c>
      <c r="C77" s="22"/>
      <c r="D77" s="16" t="s">
        <v>94</v>
      </c>
      <c r="E77" s="17">
        <f>E79+E80</f>
        <v>20100</v>
      </c>
      <c r="F77" s="17">
        <f>F79+F80</f>
        <v>0</v>
      </c>
      <c r="G77" s="17">
        <f>G79+G80</f>
        <v>20100</v>
      </c>
      <c r="H77" s="28">
        <f>H79+H80</f>
        <v>0</v>
      </c>
      <c r="I77" s="17">
        <f>I79+I80</f>
        <v>20100</v>
      </c>
      <c r="J77" s="101">
        <f>SUM(J78:J80)</f>
        <v>26800</v>
      </c>
      <c r="K77" s="111">
        <f>SUM(K78:K80)</f>
        <v>36919.659999999996</v>
      </c>
      <c r="L77" s="128">
        <f t="shared" si="22"/>
        <v>137.7599253731343</v>
      </c>
    </row>
    <row r="78" spans="1:12" ht="45">
      <c r="A78" s="29"/>
      <c r="B78" s="29"/>
      <c r="C78" s="22" t="s">
        <v>95</v>
      </c>
      <c r="D78" s="16" t="s">
        <v>96</v>
      </c>
      <c r="E78" s="17"/>
      <c r="F78" s="17"/>
      <c r="G78" s="17"/>
      <c r="H78" s="42"/>
      <c r="I78" s="17"/>
      <c r="J78" s="101">
        <v>1300</v>
      </c>
      <c r="K78" s="111">
        <v>1300</v>
      </c>
      <c r="L78" s="128">
        <f t="shared" si="22"/>
        <v>100</v>
      </c>
    </row>
    <row r="79" spans="1:12" ht="15">
      <c r="A79" s="29"/>
      <c r="B79" s="29"/>
      <c r="C79" s="22" t="s">
        <v>31</v>
      </c>
      <c r="D79" s="16" t="s">
        <v>32</v>
      </c>
      <c r="E79" s="17">
        <v>20000</v>
      </c>
      <c r="F79" s="30"/>
      <c r="G79" s="35">
        <f>E79+F79</f>
        <v>20000</v>
      </c>
      <c r="H79" s="39"/>
      <c r="I79" s="24">
        <f>G79+H79</f>
        <v>20000</v>
      </c>
      <c r="J79" s="84">
        <v>20000</v>
      </c>
      <c r="K79" s="102">
        <v>28864.12</v>
      </c>
      <c r="L79" s="128">
        <f t="shared" si="22"/>
        <v>144.3206</v>
      </c>
    </row>
    <row r="80" spans="1:12" ht="15">
      <c r="A80" s="29"/>
      <c r="B80" s="29"/>
      <c r="C80" s="22" t="s">
        <v>97</v>
      </c>
      <c r="D80" s="16" t="s">
        <v>98</v>
      </c>
      <c r="E80" s="17">
        <v>100</v>
      </c>
      <c r="F80" s="30"/>
      <c r="G80" s="35">
        <f>E80+F80</f>
        <v>100</v>
      </c>
      <c r="H80" s="39"/>
      <c r="I80" s="24">
        <f>G80+H80</f>
        <v>100</v>
      </c>
      <c r="J80" s="84">
        <v>5500</v>
      </c>
      <c r="K80" s="102">
        <v>6755.54</v>
      </c>
      <c r="L80" s="128">
        <f t="shared" si="22"/>
        <v>122.828</v>
      </c>
    </row>
    <row r="81" spans="1:12" ht="30">
      <c r="A81" s="29"/>
      <c r="B81" s="36">
        <v>75831</v>
      </c>
      <c r="C81" s="22"/>
      <c r="D81" s="16" t="s">
        <v>99</v>
      </c>
      <c r="E81" s="17">
        <f aca="true" t="shared" si="26" ref="E81:K81">E82</f>
        <v>20464</v>
      </c>
      <c r="F81" s="17">
        <f t="shared" si="26"/>
        <v>0</v>
      </c>
      <c r="G81" s="17">
        <f t="shared" si="26"/>
        <v>20464</v>
      </c>
      <c r="H81" s="28">
        <f t="shared" si="26"/>
        <v>0</v>
      </c>
      <c r="I81" s="17">
        <f t="shared" si="26"/>
        <v>20464</v>
      </c>
      <c r="J81" s="101">
        <f t="shared" si="26"/>
        <v>20464</v>
      </c>
      <c r="K81" s="111">
        <f t="shared" si="26"/>
        <v>10230</v>
      </c>
      <c r="L81" s="128">
        <f t="shared" si="22"/>
        <v>49.99022673964034</v>
      </c>
    </row>
    <row r="82" spans="1:12" ht="15">
      <c r="A82" s="29"/>
      <c r="B82" s="29"/>
      <c r="C82" s="22" t="s">
        <v>91</v>
      </c>
      <c r="D82" s="16" t="s">
        <v>92</v>
      </c>
      <c r="E82" s="17">
        <v>20464</v>
      </c>
      <c r="F82" s="30"/>
      <c r="G82" s="35">
        <f>E82+F82</f>
        <v>20464</v>
      </c>
      <c r="H82" s="20"/>
      <c r="I82" s="24">
        <f>G82+H82</f>
        <v>20464</v>
      </c>
      <c r="J82" s="84">
        <v>20464</v>
      </c>
      <c r="K82" s="102">
        <v>10230</v>
      </c>
      <c r="L82" s="128">
        <f t="shared" si="22"/>
        <v>49.99022673964034</v>
      </c>
    </row>
    <row r="83" spans="1:12" ht="14.25">
      <c r="A83" s="11">
        <v>801</v>
      </c>
      <c r="B83" s="11"/>
      <c r="C83" s="26"/>
      <c r="D83" s="13" t="s">
        <v>100</v>
      </c>
      <c r="E83" s="14" t="e">
        <f>E84+E89+#REF!</f>
        <v>#REF!</v>
      </c>
      <c r="F83" s="14" t="e">
        <f>F84+F89+#REF!</f>
        <v>#REF!</v>
      </c>
      <c r="G83" s="14" t="e">
        <f>G84+G89+#REF!</f>
        <v>#REF!</v>
      </c>
      <c r="H83" s="27" t="e">
        <f>H84+H89+#REF!</f>
        <v>#REF!</v>
      </c>
      <c r="I83" s="14" t="e">
        <f>I84+I89+#REF!</f>
        <v>#REF!</v>
      </c>
      <c r="J83" s="121">
        <f>J84+J89</f>
        <v>192847</v>
      </c>
      <c r="K83" s="124">
        <f>K84+K89</f>
        <v>103650.42999999998</v>
      </c>
      <c r="L83" s="127">
        <f t="shared" si="22"/>
        <v>53.74749412746892</v>
      </c>
    </row>
    <row r="84" spans="1:12" ht="15">
      <c r="A84" s="29"/>
      <c r="B84" s="29">
        <v>80101</v>
      </c>
      <c r="C84" s="22"/>
      <c r="D84" s="16" t="s">
        <v>101</v>
      </c>
      <c r="E84" s="17">
        <f aca="true" t="shared" si="27" ref="E84:K84">SUM(E85:E88)</f>
        <v>12173</v>
      </c>
      <c r="F84" s="17">
        <f t="shared" si="27"/>
        <v>0</v>
      </c>
      <c r="G84" s="17">
        <f t="shared" si="27"/>
        <v>12173</v>
      </c>
      <c r="H84" s="28">
        <f t="shared" si="27"/>
        <v>0</v>
      </c>
      <c r="I84" s="17">
        <f t="shared" si="27"/>
        <v>12173</v>
      </c>
      <c r="J84" s="101">
        <f t="shared" si="27"/>
        <v>13697</v>
      </c>
      <c r="K84" s="111">
        <f t="shared" si="27"/>
        <v>7629.150000000001</v>
      </c>
      <c r="L84" s="128">
        <f t="shared" si="22"/>
        <v>55.699423231364534</v>
      </c>
    </row>
    <row r="85" spans="1:12" ht="15">
      <c r="A85" s="29"/>
      <c r="B85" s="29"/>
      <c r="C85" s="22" t="s">
        <v>40</v>
      </c>
      <c r="D85" s="16" t="s">
        <v>41</v>
      </c>
      <c r="E85" s="17">
        <v>3553</v>
      </c>
      <c r="F85" s="30"/>
      <c r="G85" s="30">
        <f>E85+F85</f>
        <v>3553</v>
      </c>
      <c r="H85" s="19"/>
      <c r="I85" s="18">
        <f>G85+H85</f>
        <v>3553</v>
      </c>
      <c r="J85" s="84">
        <v>3553</v>
      </c>
      <c r="K85" s="102">
        <v>2904.09</v>
      </c>
      <c r="L85" s="128">
        <f t="shared" si="22"/>
        <v>81.73627920067548</v>
      </c>
    </row>
    <row r="86" spans="1:12" ht="15">
      <c r="A86" s="29"/>
      <c r="B86" s="29"/>
      <c r="C86" s="22" t="s">
        <v>31</v>
      </c>
      <c r="D86" s="16" t="s">
        <v>32</v>
      </c>
      <c r="E86" s="17">
        <v>7045</v>
      </c>
      <c r="F86" s="30"/>
      <c r="G86" s="30">
        <f>E86+F86</f>
        <v>7045</v>
      </c>
      <c r="H86" s="20"/>
      <c r="I86" s="18">
        <f>G86+H86</f>
        <v>7045</v>
      </c>
      <c r="J86" s="84">
        <v>7045</v>
      </c>
      <c r="K86" s="102">
        <v>2929.93</v>
      </c>
      <c r="L86" s="128">
        <f t="shared" si="22"/>
        <v>41.588786373314406</v>
      </c>
    </row>
    <row r="87" spans="1:12" ht="15">
      <c r="A87" s="29"/>
      <c r="B87" s="29"/>
      <c r="C87" s="22" t="s">
        <v>97</v>
      </c>
      <c r="D87" s="16" t="s">
        <v>98</v>
      </c>
      <c r="E87" s="17">
        <v>1575</v>
      </c>
      <c r="F87" s="30"/>
      <c r="G87" s="30">
        <f>E87+F87</f>
        <v>1575</v>
      </c>
      <c r="H87" s="20"/>
      <c r="I87" s="18">
        <f>G87+H87</f>
        <v>1575</v>
      </c>
      <c r="J87" s="84">
        <v>1575</v>
      </c>
      <c r="K87" s="102">
        <v>271.13</v>
      </c>
      <c r="L87" s="128">
        <f t="shared" si="22"/>
        <v>17.214603174603173</v>
      </c>
    </row>
    <row r="88" spans="1:12" ht="45">
      <c r="A88" s="29"/>
      <c r="B88" s="29"/>
      <c r="C88" s="22" t="s">
        <v>102</v>
      </c>
      <c r="D88" s="16" t="s">
        <v>103</v>
      </c>
      <c r="E88" s="17">
        <v>0</v>
      </c>
      <c r="F88" s="30"/>
      <c r="G88" s="37"/>
      <c r="H88" s="20"/>
      <c r="I88" s="23"/>
      <c r="J88" s="84">
        <v>1524</v>
      </c>
      <c r="K88" s="102">
        <v>1524</v>
      </c>
      <c r="L88" s="128">
        <f t="shared" si="22"/>
        <v>100</v>
      </c>
    </row>
    <row r="89" spans="1:12" ht="15">
      <c r="A89" s="29"/>
      <c r="B89" s="29">
        <v>80104</v>
      </c>
      <c r="C89" s="22"/>
      <c r="D89" s="16" t="s">
        <v>104</v>
      </c>
      <c r="E89" s="17">
        <f>SUM(E90:E92)</f>
        <v>161150</v>
      </c>
      <c r="F89" s="17">
        <f aca="true" t="shared" si="28" ref="F89:K89">SUM(F90:F93)</f>
        <v>18000</v>
      </c>
      <c r="G89" s="17">
        <f t="shared" si="28"/>
        <v>179150</v>
      </c>
      <c r="H89" s="28">
        <f t="shared" si="28"/>
        <v>0</v>
      </c>
      <c r="I89" s="17">
        <f t="shared" si="28"/>
        <v>179150</v>
      </c>
      <c r="J89" s="101">
        <f t="shared" si="28"/>
        <v>179150</v>
      </c>
      <c r="K89" s="111">
        <f t="shared" si="28"/>
        <v>96021.27999999998</v>
      </c>
      <c r="L89" s="128">
        <f t="shared" si="22"/>
        <v>53.598258442645815</v>
      </c>
    </row>
    <row r="90" spans="1:12" ht="15">
      <c r="A90" s="29"/>
      <c r="B90" s="29"/>
      <c r="C90" s="22" t="s">
        <v>40</v>
      </c>
      <c r="D90" s="16" t="s">
        <v>41</v>
      </c>
      <c r="E90" s="17">
        <v>158100</v>
      </c>
      <c r="F90" s="30"/>
      <c r="G90" s="35">
        <f>E90+F90</f>
        <v>158100</v>
      </c>
      <c r="H90" s="20"/>
      <c r="I90" s="24">
        <f>G90+H90</f>
        <v>158100</v>
      </c>
      <c r="J90" s="84">
        <v>158100</v>
      </c>
      <c r="K90" s="102">
        <v>85470.87</v>
      </c>
      <c r="L90" s="128">
        <f t="shared" si="22"/>
        <v>54.06127134724858</v>
      </c>
    </row>
    <row r="91" spans="1:12" ht="15">
      <c r="A91" s="29"/>
      <c r="B91" s="29"/>
      <c r="C91" s="22" t="s">
        <v>31</v>
      </c>
      <c r="D91" s="16" t="s">
        <v>32</v>
      </c>
      <c r="E91" s="17">
        <v>2900</v>
      </c>
      <c r="F91" s="30"/>
      <c r="G91" s="35">
        <f>E91+F91</f>
        <v>2900</v>
      </c>
      <c r="H91" s="20"/>
      <c r="I91" s="24">
        <f>G91+H91</f>
        <v>2900</v>
      </c>
      <c r="J91" s="84">
        <v>2900</v>
      </c>
      <c r="K91" s="102">
        <v>1085.48</v>
      </c>
      <c r="L91" s="128">
        <f t="shared" si="22"/>
        <v>37.430344827586204</v>
      </c>
    </row>
    <row r="92" spans="1:12" ht="15">
      <c r="A92" s="29"/>
      <c r="B92" s="29"/>
      <c r="C92" s="22" t="s">
        <v>97</v>
      </c>
      <c r="D92" s="16" t="s">
        <v>98</v>
      </c>
      <c r="E92" s="17">
        <v>150</v>
      </c>
      <c r="F92" s="30"/>
      <c r="G92" s="35">
        <f>E92+F92</f>
        <v>150</v>
      </c>
      <c r="H92" s="20"/>
      <c r="I92" s="24">
        <f>G92+H92</f>
        <v>150</v>
      </c>
      <c r="J92" s="84">
        <v>150</v>
      </c>
      <c r="K92" s="102">
        <v>102.93</v>
      </c>
      <c r="L92" s="128">
        <f t="shared" si="22"/>
        <v>68.62</v>
      </c>
    </row>
    <row r="93" spans="1:12" ht="60">
      <c r="A93" s="29"/>
      <c r="B93" s="29"/>
      <c r="C93" s="22" t="s">
        <v>105</v>
      </c>
      <c r="D93" s="16" t="s">
        <v>106</v>
      </c>
      <c r="E93" s="17"/>
      <c r="F93" s="17">
        <v>18000</v>
      </c>
      <c r="G93" s="43">
        <f>E93+F93</f>
        <v>18000</v>
      </c>
      <c r="H93" s="20"/>
      <c r="I93" s="24">
        <f>G93+H93</f>
        <v>18000</v>
      </c>
      <c r="J93" s="84">
        <v>18000</v>
      </c>
      <c r="K93" s="102">
        <v>9362</v>
      </c>
      <c r="L93" s="128">
        <f t="shared" si="22"/>
        <v>52.01111111111111</v>
      </c>
    </row>
    <row r="94" spans="1:12" ht="14.25">
      <c r="A94" s="11">
        <v>852</v>
      </c>
      <c r="B94" s="11"/>
      <c r="C94" s="26"/>
      <c r="D94" s="13" t="s">
        <v>107</v>
      </c>
      <c r="E94" s="14">
        <f aca="true" t="shared" si="29" ref="E94:J94">E95+E97+E99+E102+E106</f>
        <v>1349643</v>
      </c>
      <c r="F94" s="14">
        <f t="shared" si="29"/>
        <v>-223500</v>
      </c>
      <c r="G94" s="14">
        <f t="shared" si="29"/>
        <v>1126143</v>
      </c>
      <c r="H94" s="27">
        <f t="shared" si="29"/>
        <v>10888</v>
      </c>
      <c r="I94" s="14">
        <f t="shared" si="29"/>
        <v>1137031</v>
      </c>
      <c r="J94" s="121">
        <f t="shared" si="29"/>
        <v>1142880</v>
      </c>
      <c r="K94" s="124">
        <f>K95+K97+K99+K102+K106</f>
        <v>928288.02</v>
      </c>
      <c r="L94" s="127">
        <f t="shared" si="22"/>
        <v>81.22357727845443</v>
      </c>
    </row>
    <row r="95" spans="1:12" ht="45">
      <c r="A95" s="11"/>
      <c r="B95" s="36">
        <v>85212</v>
      </c>
      <c r="C95" s="22"/>
      <c r="D95" s="16" t="s">
        <v>108</v>
      </c>
      <c r="E95" s="44">
        <f aca="true" t="shared" si="30" ref="E95:K95">E96</f>
        <v>1177000</v>
      </c>
      <c r="F95" s="44">
        <f t="shared" si="30"/>
        <v>-223500</v>
      </c>
      <c r="G95" s="44">
        <f t="shared" si="30"/>
        <v>953500</v>
      </c>
      <c r="H95" s="45">
        <f t="shared" si="30"/>
        <v>0</v>
      </c>
      <c r="I95" s="44">
        <f t="shared" si="30"/>
        <v>953500</v>
      </c>
      <c r="J95" s="101">
        <f t="shared" si="30"/>
        <v>953500</v>
      </c>
      <c r="K95" s="111">
        <f t="shared" si="30"/>
        <v>814749</v>
      </c>
      <c r="L95" s="128">
        <f t="shared" si="22"/>
        <v>85.44824331410592</v>
      </c>
    </row>
    <row r="96" spans="1:12" ht="75">
      <c r="A96" s="29"/>
      <c r="B96" s="46"/>
      <c r="C96" s="22" t="s">
        <v>35</v>
      </c>
      <c r="D96" s="16" t="s">
        <v>36</v>
      </c>
      <c r="E96" s="17">
        <v>1177000</v>
      </c>
      <c r="F96" s="30">
        <v>-223500</v>
      </c>
      <c r="G96" s="30">
        <f>E96+F96</f>
        <v>953500</v>
      </c>
      <c r="H96" s="19"/>
      <c r="I96" s="18">
        <f>G96+H96</f>
        <v>953500</v>
      </c>
      <c r="J96" s="84">
        <v>953500</v>
      </c>
      <c r="K96" s="102">
        <v>814749</v>
      </c>
      <c r="L96" s="128">
        <f t="shared" si="22"/>
        <v>85.44824331410592</v>
      </c>
    </row>
    <row r="97" spans="1:12" ht="60">
      <c r="A97" s="29"/>
      <c r="B97" s="36">
        <v>85213</v>
      </c>
      <c r="C97" s="22"/>
      <c r="D97" s="16" t="s">
        <v>109</v>
      </c>
      <c r="E97" s="17">
        <f aca="true" t="shared" si="31" ref="E97:K97">E98</f>
        <v>7400</v>
      </c>
      <c r="F97" s="17">
        <f t="shared" si="31"/>
        <v>0</v>
      </c>
      <c r="G97" s="17">
        <f t="shared" si="31"/>
        <v>7400</v>
      </c>
      <c r="H97" s="28">
        <f t="shared" si="31"/>
        <v>0</v>
      </c>
      <c r="I97" s="17">
        <f t="shared" si="31"/>
        <v>7400</v>
      </c>
      <c r="J97" s="101">
        <f t="shared" si="31"/>
        <v>7400</v>
      </c>
      <c r="K97" s="111">
        <f t="shared" si="31"/>
        <v>5367</v>
      </c>
      <c r="L97" s="128">
        <f t="shared" si="22"/>
        <v>72.52702702702703</v>
      </c>
    </row>
    <row r="98" spans="1:12" ht="75">
      <c r="A98" s="29"/>
      <c r="B98" s="47"/>
      <c r="C98" s="22" t="s">
        <v>35</v>
      </c>
      <c r="D98" s="16" t="s">
        <v>36</v>
      </c>
      <c r="E98" s="17">
        <v>7400</v>
      </c>
      <c r="F98" s="30"/>
      <c r="G98" s="30">
        <f>E98+F98</f>
        <v>7400</v>
      </c>
      <c r="H98" s="48"/>
      <c r="I98" s="30">
        <f>G98+H98</f>
        <v>7400</v>
      </c>
      <c r="J98" s="84">
        <v>7400</v>
      </c>
      <c r="K98" s="102">
        <v>5367</v>
      </c>
      <c r="L98" s="128">
        <f t="shared" si="22"/>
        <v>72.52702702702703</v>
      </c>
    </row>
    <row r="99" spans="1:12" ht="30">
      <c r="A99" s="29"/>
      <c r="B99" s="36">
        <v>85214</v>
      </c>
      <c r="C99" s="22"/>
      <c r="D99" s="16" t="s">
        <v>110</v>
      </c>
      <c r="E99" s="17">
        <f aca="true" t="shared" si="32" ref="E99:K99">E100+E101</f>
        <v>109400</v>
      </c>
      <c r="F99" s="17">
        <f t="shared" si="32"/>
        <v>0</v>
      </c>
      <c r="G99" s="17">
        <f t="shared" si="32"/>
        <v>109400</v>
      </c>
      <c r="H99" s="28">
        <f t="shared" si="32"/>
        <v>0</v>
      </c>
      <c r="I99" s="17">
        <f t="shared" si="32"/>
        <v>109400</v>
      </c>
      <c r="J99" s="101">
        <f t="shared" si="32"/>
        <v>112999</v>
      </c>
      <c r="K99" s="111">
        <f t="shared" si="32"/>
        <v>65308</v>
      </c>
      <c r="L99" s="128">
        <f t="shared" si="22"/>
        <v>57.79520172744891</v>
      </c>
    </row>
    <row r="100" spans="1:12" ht="75">
      <c r="A100" s="29"/>
      <c r="B100" s="46"/>
      <c r="C100" s="22" t="s">
        <v>35</v>
      </c>
      <c r="D100" s="16" t="s">
        <v>36</v>
      </c>
      <c r="E100" s="17">
        <v>29800</v>
      </c>
      <c r="F100" s="30"/>
      <c r="G100" s="30">
        <f>E100+F100</f>
        <v>29800</v>
      </c>
      <c r="H100" s="48"/>
      <c r="I100" s="30">
        <f>G100+H100</f>
        <v>29800</v>
      </c>
      <c r="J100" s="84">
        <v>29800</v>
      </c>
      <c r="K100" s="102">
        <v>16830</v>
      </c>
      <c r="L100" s="128">
        <f t="shared" si="22"/>
        <v>56.47651006711409</v>
      </c>
    </row>
    <row r="101" spans="1:12" ht="45">
      <c r="A101" s="29"/>
      <c r="B101" s="36"/>
      <c r="C101" s="22" t="s">
        <v>102</v>
      </c>
      <c r="D101" s="16" t="s">
        <v>103</v>
      </c>
      <c r="E101" s="17">
        <v>79600</v>
      </c>
      <c r="F101" s="30"/>
      <c r="G101" s="30">
        <f>E101+F101</f>
        <v>79600</v>
      </c>
      <c r="H101" s="48"/>
      <c r="I101" s="30">
        <f>G101+H101</f>
        <v>79600</v>
      </c>
      <c r="J101" s="84">
        <v>83199</v>
      </c>
      <c r="K101" s="102">
        <v>48478</v>
      </c>
      <c r="L101" s="128">
        <f t="shared" si="22"/>
        <v>58.26752725393334</v>
      </c>
    </row>
    <row r="102" spans="1:12" ht="15">
      <c r="A102" s="29"/>
      <c r="B102" s="29">
        <v>85219</v>
      </c>
      <c r="C102" s="22"/>
      <c r="D102" s="16" t="s">
        <v>111</v>
      </c>
      <c r="E102" s="17">
        <f aca="true" t="shared" si="33" ref="E102:K102">SUM(E103:E105)</f>
        <v>47479</v>
      </c>
      <c r="F102" s="17">
        <f t="shared" si="33"/>
        <v>0</v>
      </c>
      <c r="G102" s="17">
        <f t="shared" si="33"/>
        <v>47479</v>
      </c>
      <c r="H102" s="28">
        <f t="shared" si="33"/>
        <v>6000</v>
      </c>
      <c r="I102" s="17">
        <f t="shared" si="33"/>
        <v>53479</v>
      </c>
      <c r="J102" s="101">
        <f t="shared" si="33"/>
        <v>55729</v>
      </c>
      <c r="K102" s="111">
        <f t="shared" si="33"/>
        <v>31242.02</v>
      </c>
      <c r="L102" s="128">
        <f t="shared" si="22"/>
        <v>56.060614760717044</v>
      </c>
    </row>
    <row r="103" spans="1:12" ht="15">
      <c r="A103" s="29"/>
      <c r="B103" s="29"/>
      <c r="C103" s="22" t="s">
        <v>31</v>
      </c>
      <c r="D103" s="16" t="s">
        <v>32</v>
      </c>
      <c r="E103" s="17">
        <v>951</v>
      </c>
      <c r="F103" s="30"/>
      <c r="G103" s="35">
        <f>E103+F103</f>
        <v>951</v>
      </c>
      <c r="H103" s="20"/>
      <c r="I103" s="24">
        <f>G103+H103</f>
        <v>951</v>
      </c>
      <c r="J103" s="84">
        <v>951</v>
      </c>
      <c r="K103" s="102">
        <v>3496.09</v>
      </c>
      <c r="L103" s="128">
        <f t="shared" si="22"/>
        <v>367.6225026288118</v>
      </c>
    </row>
    <row r="104" spans="1:12" ht="15">
      <c r="A104" s="29"/>
      <c r="B104" s="29"/>
      <c r="C104" s="22" t="s">
        <v>97</v>
      </c>
      <c r="D104" s="16" t="s">
        <v>98</v>
      </c>
      <c r="E104" s="17">
        <v>28</v>
      </c>
      <c r="F104" s="30"/>
      <c r="G104" s="35">
        <f>E104+F104</f>
        <v>28</v>
      </c>
      <c r="H104" s="20"/>
      <c r="I104" s="24">
        <f>G104+H104</f>
        <v>28</v>
      </c>
      <c r="J104" s="84">
        <v>28</v>
      </c>
      <c r="K104" s="102">
        <v>22.93</v>
      </c>
      <c r="L104" s="128">
        <f t="shared" si="22"/>
        <v>81.89285714285714</v>
      </c>
    </row>
    <row r="105" spans="1:12" ht="45">
      <c r="A105" s="29"/>
      <c r="B105" s="29"/>
      <c r="C105" s="22" t="s">
        <v>102</v>
      </c>
      <c r="D105" s="16" t="s">
        <v>112</v>
      </c>
      <c r="E105" s="17">
        <v>46500</v>
      </c>
      <c r="F105" s="30"/>
      <c r="G105" s="35">
        <f>E105+F105</f>
        <v>46500</v>
      </c>
      <c r="H105" s="49">
        <v>6000</v>
      </c>
      <c r="I105" s="35">
        <f>G105+H105</f>
        <v>52500</v>
      </c>
      <c r="J105" s="84">
        <v>54750</v>
      </c>
      <c r="K105" s="102">
        <v>27723</v>
      </c>
      <c r="L105" s="128">
        <f t="shared" si="22"/>
        <v>50.635616438356166</v>
      </c>
    </row>
    <row r="106" spans="1:12" ht="15">
      <c r="A106" s="29"/>
      <c r="B106" s="29">
        <v>85295</v>
      </c>
      <c r="C106" s="22"/>
      <c r="D106" s="16" t="s">
        <v>12</v>
      </c>
      <c r="E106" s="17">
        <f aca="true" t="shared" si="34" ref="E106:K106">E107</f>
        <v>8364</v>
      </c>
      <c r="F106" s="17">
        <f t="shared" si="34"/>
        <v>0</v>
      </c>
      <c r="G106" s="17">
        <f t="shared" si="34"/>
        <v>8364</v>
      </c>
      <c r="H106" s="28">
        <f t="shared" si="34"/>
        <v>4888</v>
      </c>
      <c r="I106" s="17">
        <f t="shared" si="34"/>
        <v>13252</v>
      </c>
      <c r="J106" s="101">
        <f t="shared" si="34"/>
        <v>13252</v>
      </c>
      <c r="K106" s="111">
        <f t="shared" si="34"/>
        <v>11622</v>
      </c>
      <c r="L106" s="128">
        <f t="shared" si="22"/>
        <v>87.69996981587686</v>
      </c>
    </row>
    <row r="107" spans="1:12" ht="45">
      <c r="A107" s="29"/>
      <c r="B107" s="47"/>
      <c r="C107" s="22" t="s">
        <v>102</v>
      </c>
      <c r="D107" s="16" t="s">
        <v>112</v>
      </c>
      <c r="E107" s="17">
        <v>8364</v>
      </c>
      <c r="F107" s="30"/>
      <c r="G107" s="50">
        <f>E107+F107</f>
        <v>8364</v>
      </c>
      <c r="H107" s="49">
        <v>4888</v>
      </c>
      <c r="I107" s="35">
        <f>G107+H107</f>
        <v>13252</v>
      </c>
      <c r="J107" s="84">
        <v>13252</v>
      </c>
      <c r="K107" s="102">
        <v>11622</v>
      </c>
      <c r="L107" s="128">
        <f t="shared" si="22"/>
        <v>87.69996981587686</v>
      </c>
    </row>
    <row r="108" spans="1:12" ht="14.25">
      <c r="A108" s="11">
        <v>854</v>
      </c>
      <c r="B108" s="11"/>
      <c r="C108" s="26"/>
      <c r="D108" s="13" t="s">
        <v>113</v>
      </c>
      <c r="E108" s="14">
        <f aca="true" t="shared" si="35" ref="E108:K108">E109+E111</f>
        <v>160000</v>
      </c>
      <c r="F108" s="14">
        <f t="shared" si="35"/>
        <v>5005</v>
      </c>
      <c r="G108" s="14">
        <f t="shared" si="35"/>
        <v>165005</v>
      </c>
      <c r="H108" s="27">
        <f t="shared" si="35"/>
        <v>13074</v>
      </c>
      <c r="I108" s="14">
        <f t="shared" si="35"/>
        <v>178079</v>
      </c>
      <c r="J108" s="121">
        <f t="shared" si="35"/>
        <v>178079</v>
      </c>
      <c r="K108" s="124">
        <f t="shared" si="35"/>
        <v>100953.7</v>
      </c>
      <c r="L108" s="127">
        <f t="shared" si="22"/>
        <v>56.69040145104139</v>
      </c>
    </row>
    <row r="109" spans="1:12" ht="15">
      <c r="A109" s="11"/>
      <c r="B109" s="51">
        <v>85415</v>
      </c>
      <c r="C109" s="52"/>
      <c r="D109" s="53" t="s">
        <v>114</v>
      </c>
      <c r="E109" s="44">
        <f aca="true" t="shared" si="36" ref="E109:K109">E110</f>
        <v>0</v>
      </c>
      <c r="F109" s="44">
        <f t="shared" si="36"/>
        <v>5005</v>
      </c>
      <c r="G109" s="44">
        <f t="shared" si="36"/>
        <v>5005</v>
      </c>
      <c r="H109" s="45">
        <f t="shared" si="36"/>
        <v>13074</v>
      </c>
      <c r="I109" s="44">
        <f t="shared" si="36"/>
        <v>18079</v>
      </c>
      <c r="J109" s="101">
        <f t="shared" si="36"/>
        <v>18079</v>
      </c>
      <c r="K109" s="111">
        <f t="shared" si="36"/>
        <v>18079</v>
      </c>
      <c r="L109" s="128">
        <f t="shared" si="22"/>
        <v>100</v>
      </c>
    </row>
    <row r="110" spans="1:12" ht="45">
      <c r="A110" s="11"/>
      <c r="B110" s="51"/>
      <c r="C110" s="52" t="s">
        <v>102</v>
      </c>
      <c r="D110" s="16" t="s">
        <v>112</v>
      </c>
      <c r="E110" s="44">
        <v>0</v>
      </c>
      <c r="F110" s="44">
        <v>5005</v>
      </c>
      <c r="G110" s="44">
        <f>E110+F110</f>
        <v>5005</v>
      </c>
      <c r="H110" s="54">
        <v>13074</v>
      </c>
      <c r="I110" s="55">
        <f>G110+H110</f>
        <v>18079</v>
      </c>
      <c r="J110" s="84">
        <v>18079</v>
      </c>
      <c r="K110" s="102">
        <v>18079</v>
      </c>
      <c r="L110" s="128">
        <f t="shared" si="22"/>
        <v>100</v>
      </c>
    </row>
    <row r="111" spans="1:12" ht="15">
      <c r="A111" s="29"/>
      <c r="B111" s="29">
        <v>85495</v>
      </c>
      <c r="C111" s="22"/>
      <c r="D111" s="16" t="s">
        <v>12</v>
      </c>
      <c r="E111" s="44">
        <f aca="true" t="shared" si="37" ref="E111:K111">SUM(E112:E113)</f>
        <v>160000</v>
      </c>
      <c r="F111" s="44">
        <f t="shared" si="37"/>
        <v>0</v>
      </c>
      <c r="G111" s="44">
        <f t="shared" si="37"/>
        <v>160000</v>
      </c>
      <c r="H111" s="45">
        <f t="shared" si="37"/>
        <v>0</v>
      </c>
      <c r="I111" s="44">
        <f t="shared" si="37"/>
        <v>160000</v>
      </c>
      <c r="J111" s="101">
        <f t="shared" si="37"/>
        <v>160000</v>
      </c>
      <c r="K111" s="111">
        <f t="shared" si="37"/>
        <v>82874.7</v>
      </c>
      <c r="L111" s="128">
        <f t="shared" si="22"/>
        <v>51.7966875</v>
      </c>
    </row>
    <row r="112" spans="1:12" ht="15">
      <c r="A112" s="29"/>
      <c r="B112" s="29"/>
      <c r="C112" s="22" t="s">
        <v>40</v>
      </c>
      <c r="D112" s="16" t="s">
        <v>41</v>
      </c>
      <c r="E112" s="17">
        <v>158000</v>
      </c>
      <c r="F112" s="34"/>
      <c r="G112" s="34">
        <f>E112+F112</f>
        <v>158000</v>
      </c>
      <c r="H112" s="56"/>
      <c r="I112" s="57">
        <f>G112+H112</f>
        <v>158000</v>
      </c>
      <c r="J112" s="84">
        <v>158000</v>
      </c>
      <c r="K112" s="102">
        <v>82874.7</v>
      </c>
      <c r="L112" s="128">
        <f t="shared" si="22"/>
        <v>52.4523417721519</v>
      </c>
    </row>
    <row r="113" spans="1:12" ht="15">
      <c r="A113" s="29"/>
      <c r="B113" s="29"/>
      <c r="C113" s="22" t="s">
        <v>97</v>
      </c>
      <c r="D113" s="16" t="s">
        <v>18</v>
      </c>
      <c r="E113" s="17">
        <v>2000</v>
      </c>
      <c r="F113" s="34"/>
      <c r="G113" s="34">
        <f>E113+F113</f>
        <v>2000</v>
      </c>
      <c r="H113" s="20"/>
      <c r="I113" s="24">
        <f>G113+H113</f>
        <v>2000</v>
      </c>
      <c r="J113" s="84">
        <v>2000</v>
      </c>
      <c r="K113" s="102"/>
      <c r="L113" s="128">
        <f t="shared" si="22"/>
        <v>0</v>
      </c>
    </row>
    <row r="114" spans="1:12" ht="28.5">
      <c r="A114" s="40">
        <v>900</v>
      </c>
      <c r="B114" s="11"/>
      <c r="C114" s="26"/>
      <c r="D114" s="13" t="s">
        <v>115</v>
      </c>
      <c r="E114" s="58">
        <f>E117+E119</f>
        <v>18150</v>
      </c>
      <c r="F114" s="58">
        <f aca="true" t="shared" si="38" ref="F114:K114">F117+F119+F115</f>
        <v>50565</v>
      </c>
      <c r="G114" s="58">
        <f t="shared" si="38"/>
        <v>68715</v>
      </c>
      <c r="H114" s="59">
        <f t="shared" si="38"/>
        <v>0</v>
      </c>
      <c r="I114" s="58">
        <f t="shared" si="38"/>
        <v>68715</v>
      </c>
      <c r="J114" s="85">
        <f t="shared" si="38"/>
        <v>83715</v>
      </c>
      <c r="K114" s="112">
        <f t="shared" si="38"/>
        <v>68581.70999999999</v>
      </c>
      <c r="L114" s="127">
        <f t="shared" si="22"/>
        <v>81.92284536821357</v>
      </c>
    </row>
    <row r="115" spans="1:12" ht="15">
      <c r="A115" s="40"/>
      <c r="B115" s="60">
        <v>90017</v>
      </c>
      <c r="C115" s="60"/>
      <c r="D115" s="61" t="s">
        <v>116</v>
      </c>
      <c r="E115" s="58"/>
      <c r="F115" s="41">
        <f aca="true" t="shared" si="39" ref="F115:K115">F116</f>
        <v>50565</v>
      </c>
      <c r="G115" s="41">
        <f t="shared" si="39"/>
        <v>50565</v>
      </c>
      <c r="H115" s="62">
        <f t="shared" si="39"/>
        <v>0</v>
      </c>
      <c r="I115" s="41">
        <f t="shared" si="39"/>
        <v>50565</v>
      </c>
      <c r="J115" s="84">
        <f t="shared" si="39"/>
        <v>50565</v>
      </c>
      <c r="K115" s="102">
        <f t="shared" si="39"/>
        <v>50564.52</v>
      </c>
      <c r="L115" s="128">
        <f t="shared" si="22"/>
        <v>99.9990507267873</v>
      </c>
    </row>
    <row r="116" spans="1:12" ht="30">
      <c r="A116" s="40"/>
      <c r="B116" s="11"/>
      <c r="C116" s="52" t="s">
        <v>117</v>
      </c>
      <c r="D116" s="53" t="s">
        <v>118</v>
      </c>
      <c r="E116" s="58"/>
      <c r="F116" s="63">
        <v>50565</v>
      </c>
      <c r="G116" s="41">
        <f>E116+F116</f>
        <v>50565</v>
      </c>
      <c r="H116" s="59"/>
      <c r="I116" s="41">
        <f>G116+H116</f>
        <v>50565</v>
      </c>
      <c r="J116" s="84">
        <v>50565</v>
      </c>
      <c r="K116" s="102">
        <v>50564.52</v>
      </c>
      <c r="L116" s="128">
        <f t="shared" si="22"/>
        <v>99.9990507267873</v>
      </c>
    </row>
    <row r="117" spans="1:12" ht="45">
      <c r="A117" s="29"/>
      <c r="B117" s="36">
        <v>90020</v>
      </c>
      <c r="C117" s="22"/>
      <c r="D117" s="16" t="s">
        <v>119</v>
      </c>
      <c r="E117" s="44">
        <f aca="true" t="shared" si="40" ref="E117:K117">E118</f>
        <v>2000</v>
      </c>
      <c r="F117" s="44">
        <f t="shared" si="40"/>
        <v>0</v>
      </c>
      <c r="G117" s="44">
        <f t="shared" si="40"/>
        <v>2000</v>
      </c>
      <c r="H117" s="45">
        <f t="shared" si="40"/>
        <v>0</v>
      </c>
      <c r="I117" s="44">
        <f t="shared" si="40"/>
        <v>2000</v>
      </c>
      <c r="J117" s="101">
        <f t="shared" si="40"/>
        <v>2000</v>
      </c>
      <c r="K117" s="111">
        <f t="shared" si="40"/>
        <v>709.61</v>
      </c>
      <c r="L117" s="128">
        <f t="shared" si="22"/>
        <v>35.4805</v>
      </c>
    </row>
    <row r="118" spans="1:12" ht="15">
      <c r="A118" s="29"/>
      <c r="B118" s="29"/>
      <c r="C118" s="22" t="s">
        <v>120</v>
      </c>
      <c r="D118" s="16" t="s">
        <v>121</v>
      </c>
      <c r="E118" s="17">
        <v>2000</v>
      </c>
      <c r="F118" s="30"/>
      <c r="G118" s="30">
        <f>E118+F118</f>
        <v>2000</v>
      </c>
      <c r="H118" s="19"/>
      <c r="I118" s="18">
        <f>G118+H118</f>
        <v>2000</v>
      </c>
      <c r="J118" s="84">
        <v>2000</v>
      </c>
      <c r="K118" s="102">
        <v>709.61</v>
      </c>
      <c r="L118" s="128">
        <f t="shared" si="22"/>
        <v>35.4805</v>
      </c>
    </row>
    <row r="119" spans="1:12" ht="15">
      <c r="A119" s="29"/>
      <c r="B119" s="29">
        <v>90095</v>
      </c>
      <c r="C119" s="22"/>
      <c r="D119" s="16" t="s">
        <v>12</v>
      </c>
      <c r="E119" s="17">
        <f aca="true" t="shared" si="41" ref="E119:K119">SUM(E120:E121)</f>
        <v>16150</v>
      </c>
      <c r="F119" s="17">
        <f t="shared" si="41"/>
        <v>0</v>
      </c>
      <c r="G119" s="17">
        <f t="shared" si="41"/>
        <v>16150</v>
      </c>
      <c r="H119" s="28">
        <f t="shared" si="41"/>
        <v>0</v>
      </c>
      <c r="I119" s="17">
        <f t="shared" si="41"/>
        <v>16150</v>
      </c>
      <c r="J119" s="101">
        <f t="shared" si="41"/>
        <v>31150</v>
      </c>
      <c r="K119" s="111">
        <f t="shared" si="41"/>
        <v>17307.579999999998</v>
      </c>
      <c r="L119" s="128">
        <f t="shared" si="22"/>
        <v>55.562054574638836</v>
      </c>
    </row>
    <row r="120" spans="1:12" ht="15">
      <c r="A120" s="29"/>
      <c r="B120" s="29"/>
      <c r="C120" s="22" t="s">
        <v>17</v>
      </c>
      <c r="D120" s="16" t="s">
        <v>18</v>
      </c>
      <c r="E120" s="17">
        <v>16000</v>
      </c>
      <c r="F120" s="30"/>
      <c r="G120" s="30">
        <f>E120+F120</f>
        <v>16000</v>
      </c>
      <c r="H120" s="19"/>
      <c r="I120" s="18">
        <f>G120+H120</f>
        <v>16000</v>
      </c>
      <c r="J120" s="84">
        <v>31000</v>
      </c>
      <c r="K120" s="102">
        <v>17151.6</v>
      </c>
      <c r="L120" s="128">
        <f t="shared" si="22"/>
        <v>55.327741935483864</v>
      </c>
    </row>
    <row r="121" spans="1:12" ht="15">
      <c r="A121" s="29"/>
      <c r="B121" s="29"/>
      <c r="C121" s="22" t="s">
        <v>31</v>
      </c>
      <c r="D121" s="16" t="s">
        <v>32</v>
      </c>
      <c r="E121" s="17">
        <v>150</v>
      </c>
      <c r="F121" s="30"/>
      <c r="G121" s="30">
        <f>E121+F121</f>
        <v>150</v>
      </c>
      <c r="H121" s="20"/>
      <c r="I121" s="18">
        <f>G121+H121</f>
        <v>150</v>
      </c>
      <c r="J121" s="84">
        <v>150</v>
      </c>
      <c r="K121" s="102">
        <v>155.98</v>
      </c>
      <c r="L121" s="128">
        <f t="shared" si="22"/>
        <v>103.98666666666665</v>
      </c>
    </row>
    <row r="122" spans="1:12" ht="14.25">
      <c r="A122" s="11">
        <v>926</v>
      </c>
      <c r="B122" s="11"/>
      <c r="C122" s="26"/>
      <c r="D122" s="13" t="s">
        <v>122</v>
      </c>
      <c r="E122" s="14">
        <f>E123</f>
        <v>500000</v>
      </c>
      <c r="F122" s="14">
        <f aca="true" t="shared" si="42" ref="F122:K123">F123</f>
        <v>0</v>
      </c>
      <c r="G122" s="14">
        <f t="shared" si="42"/>
        <v>500000</v>
      </c>
      <c r="H122" s="27">
        <f t="shared" si="42"/>
        <v>0</v>
      </c>
      <c r="I122" s="14">
        <f t="shared" si="42"/>
        <v>500000</v>
      </c>
      <c r="J122" s="121">
        <f t="shared" si="42"/>
        <v>500000</v>
      </c>
      <c r="K122" s="124">
        <f t="shared" si="42"/>
        <v>375295.83</v>
      </c>
      <c r="L122" s="127">
        <f t="shared" si="22"/>
        <v>75.059166</v>
      </c>
    </row>
    <row r="123" spans="1:12" ht="15">
      <c r="A123" s="29"/>
      <c r="B123" s="29">
        <v>92601</v>
      </c>
      <c r="C123" s="22"/>
      <c r="D123" s="16" t="s">
        <v>123</v>
      </c>
      <c r="E123" s="17">
        <f>E124</f>
        <v>500000</v>
      </c>
      <c r="F123" s="17">
        <f t="shared" si="42"/>
        <v>0</v>
      </c>
      <c r="G123" s="17">
        <f t="shared" si="42"/>
        <v>500000</v>
      </c>
      <c r="H123" s="28">
        <f t="shared" si="42"/>
        <v>0</v>
      </c>
      <c r="I123" s="17">
        <f t="shared" si="42"/>
        <v>500000</v>
      </c>
      <c r="J123" s="101">
        <f t="shared" si="42"/>
        <v>500000</v>
      </c>
      <c r="K123" s="111">
        <f t="shared" si="42"/>
        <v>375295.83</v>
      </c>
      <c r="L123" s="128">
        <f t="shared" si="22"/>
        <v>75.059166</v>
      </c>
    </row>
    <row r="124" spans="1:12" ht="75">
      <c r="A124" s="29"/>
      <c r="B124" s="29"/>
      <c r="C124" s="22">
        <v>6290</v>
      </c>
      <c r="D124" s="16" t="s">
        <v>124</v>
      </c>
      <c r="E124" s="17">
        <v>500000</v>
      </c>
      <c r="F124" s="30"/>
      <c r="G124" s="30">
        <f>E124+F124</f>
        <v>500000</v>
      </c>
      <c r="H124" s="19"/>
      <c r="I124" s="18">
        <f>G124+H124</f>
        <v>500000</v>
      </c>
      <c r="J124" s="84">
        <v>500000</v>
      </c>
      <c r="K124" s="102">
        <v>375295.83</v>
      </c>
      <c r="L124" s="128">
        <f t="shared" si="22"/>
        <v>75.059166</v>
      </c>
    </row>
    <row r="125" spans="1:12" ht="14.25">
      <c r="A125" s="64"/>
      <c r="B125" s="64"/>
      <c r="C125" s="65"/>
      <c r="D125" s="13" t="s">
        <v>125</v>
      </c>
      <c r="E125" s="66" t="e">
        <f>SUM(#REF!+E6+E9+E14+E22+E30+E33+E38+E72+E83+E94+E108+E114+E122)</f>
        <v>#REF!</v>
      </c>
      <c r="F125" s="66" t="e">
        <f>SUM(#REF!+F6+F9+F14+F22+F30+F33+F38+F72+F83+F94+F108+F114+F122)</f>
        <v>#REF!</v>
      </c>
      <c r="G125" s="66" t="e">
        <f>SUM(#REF!+G6+G9+G14+G22+G30+G33+G38+G72+G83+G94+G108+G114+G122)</f>
        <v>#REF!</v>
      </c>
      <c r="H125" s="67" t="e">
        <f>SUM(#REF!+H6+H9+H14+H22+H30+H33+H38+H72+H83+H94+H108+H114+H122)</f>
        <v>#REF!</v>
      </c>
      <c r="I125" s="66" t="e">
        <f>SUM(#REF!+I6+I9+I14+I22+I30+I33+I38+I72+I83+I94+I108+I114+I122)</f>
        <v>#REF!</v>
      </c>
      <c r="J125" s="121">
        <f>SUM(J6+J9+J14+J22+J30+J33+J38+J72+J83+J94+J108+J114+J122)</f>
        <v>12482215</v>
      </c>
      <c r="K125" s="124">
        <f>SUM(K6+K9+K14+K22+K30+K33+K38+K72+K83+K94+K108+K114+K122)</f>
        <v>7033406.18</v>
      </c>
      <c r="L125" s="127">
        <f t="shared" si="22"/>
        <v>56.34742054995848</v>
      </c>
    </row>
    <row r="128" spans="1:5" ht="15.75">
      <c r="A128" s="70" t="s">
        <v>215</v>
      </c>
      <c r="B128" s="120"/>
      <c r="C128" s="69"/>
      <c r="D128" s="70"/>
      <c r="E128" s="71"/>
    </row>
    <row r="129" spans="1:5" ht="15">
      <c r="A129" s="69"/>
      <c r="B129" s="69"/>
      <c r="C129" s="69"/>
      <c r="D129" s="69"/>
      <c r="E129" s="71"/>
    </row>
    <row r="130" spans="1:12" ht="43.5">
      <c r="A130" s="72" t="s">
        <v>126</v>
      </c>
      <c r="B130" s="73" t="s">
        <v>129</v>
      </c>
      <c r="C130" s="73" t="s">
        <v>130</v>
      </c>
      <c r="D130" s="74" t="s">
        <v>2</v>
      </c>
      <c r="E130" s="7" t="s">
        <v>131</v>
      </c>
      <c r="F130" s="75" t="s">
        <v>4</v>
      </c>
      <c r="G130" s="75" t="s">
        <v>5</v>
      </c>
      <c r="H130" s="76"/>
      <c r="I130" s="76"/>
      <c r="J130" s="118" t="s">
        <v>3</v>
      </c>
      <c r="K130" s="109" t="s">
        <v>231</v>
      </c>
      <c r="L130" s="119" t="s">
        <v>232</v>
      </c>
    </row>
    <row r="131" spans="1:12" ht="14.25">
      <c r="A131" s="77" t="s">
        <v>127</v>
      </c>
      <c r="B131" s="77"/>
      <c r="C131" s="78"/>
      <c r="D131" s="79" t="s">
        <v>8</v>
      </c>
      <c r="E131" s="80">
        <f aca="true" t="shared" si="43" ref="E131:K131">E132+E136</f>
        <v>2021980</v>
      </c>
      <c r="F131" s="80">
        <f t="shared" si="43"/>
        <v>0</v>
      </c>
      <c r="G131" s="80">
        <f t="shared" si="43"/>
        <v>2021980</v>
      </c>
      <c r="H131" s="80">
        <f t="shared" si="43"/>
        <v>6000</v>
      </c>
      <c r="I131" s="113">
        <f t="shared" si="43"/>
        <v>2027980</v>
      </c>
      <c r="J131" s="80">
        <f t="shared" si="43"/>
        <v>2031480</v>
      </c>
      <c r="K131" s="109">
        <f t="shared" si="43"/>
        <v>16157.91</v>
      </c>
      <c r="L131" s="109">
        <f>K131*100/J131</f>
        <v>0.7953762773938212</v>
      </c>
    </row>
    <row r="132" spans="1:12" ht="30">
      <c r="A132" s="81"/>
      <c r="B132" s="81" t="s">
        <v>9</v>
      </c>
      <c r="C132" s="60"/>
      <c r="D132" s="61" t="s">
        <v>132</v>
      </c>
      <c r="E132" s="41">
        <f aca="true" t="shared" si="44" ref="E132:K132">SUM(E133:E135)</f>
        <v>2010980</v>
      </c>
      <c r="F132" s="41">
        <f t="shared" si="44"/>
        <v>0</v>
      </c>
      <c r="G132" s="41">
        <f t="shared" si="44"/>
        <v>2010980</v>
      </c>
      <c r="H132" s="41">
        <f t="shared" si="44"/>
        <v>6000</v>
      </c>
      <c r="I132" s="62">
        <f t="shared" si="44"/>
        <v>2016980</v>
      </c>
      <c r="J132" s="84">
        <f t="shared" si="44"/>
        <v>2020480</v>
      </c>
      <c r="K132" s="102">
        <f t="shared" si="44"/>
        <v>10980</v>
      </c>
      <c r="L132" s="102">
        <f aca="true" t="shared" si="45" ref="L132:L195">K132*100/J132</f>
        <v>0.5434352233132721</v>
      </c>
    </row>
    <row r="133" spans="1:12" ht="30">
      <c r="A133" s="81"/>
      <c r="B133" s="81"/>
      <c r="C133" s="60">
        <v>6050</v>
      </c>
      <c r="D133" s="61" t="s">
        <v>133</v>
      </c>
      <c r="E133" s="41">
        <v>10980</v>
      </c>
      <c r="F133" s="82"/>
      <c r="G133" s="82">
        <f>E133+F133</f>
        <v>10980</v>
      </c>
      <c r="H133" s="83">
        <v>6000</v>
      </c>
      <c r="I133" s="83">
        <f>G133+H133</f>
        <v>16980</v>
      </c>
      <c r="J133" s="84">
        <v>20480</v>
      </c>
      <c r="K133" s="102">
        <v>10980</v>
      </c>
      <c r="L133" s="102">
        <f t="shared" si="45"/>
        <v>53.61328125</v>
      </c>
    </row>
    <row r="134" spans="1:12" ht="90">
      <c r="A134" s="81"/>
      <c r="B134" s="81"/>
      <c r="C134" s="60">
        <v>6058</v>
      </c>
      <c r="D134" s="61" t="s">
        <v>134</v>
      </c>
      <c r="E134" s="84">
        <v>1500000</v>
      </c>
      <c r="F134" s="84"/>
      <c r="G134" s="84">
        <f>E134+F134</f>
        <v>1500000</v>
      </c>
      <c r="H134" s="83"/>
      <c r="I134" s="83">
        <f>G134+H134</f>
        <v>1500000</v>
      </c>
      <c r="J134" s="84">
        <v>1500000</v>
      </c>
      <c r="K134" s="102"/>
      <c r="L134" s="102">
        <f t="shared" si="45"/>
        <v>0</v>
      </c>
    </row>
    <row r="135" spans="1:12" ht="105">
      <c r="A135" s="81"/>
      <c r="B135" s="81"/>
      <c r="C135" s="60">
        <v>6059</v>
      </c>
      <c r="D135" s="61" t="s">
        <v>135</v>
      </c>
      <c r="E135" s="84">
        <v>500000</v>
      </c>
      <c r="F135" s="84"/>
      <c r="G135" s="84">
        <f>E135+F135</f>
        <v>500000</v>
      </c>
      <c r="H135" s="83"/>
      <c r="I135" s="83">
        <f>G135+H135</f>
        <v>500000</v>
      </c>
      <c r="J135" s="84">
        <v>500000</v>
      </c>
      <c r="K135" s="102"/>
      <c r="L135" s="102">
        <f t="shared" si="45"/>
        <v>0</v>
      </c>
    </row>
    <row r="136" spans="1:12" ht="15">
      <c r="A136" s="81"/>
      <c r="B136" s="81" t="s">
        <v>136</v>
      </c>
      <c r="C136" s="60"/>
      <c r="D136" s="61" t="s">
        <v>137</v>
      </c>
      <c r="E136" s="84">
        <f>E137</f>
        <v>11000</v>
      </c>
      <c r="F136" s="84">
        <f aca="true" t="shared" si="46" ref="F136:K136">F137</f>
        <v>0</v>
      </c>
      <c r="G136" s="84">
        <f t="shared" si="46"/>
        <v>11000</v>
      </c>
      <c r="H136" s="41">
        <f t="shared" si="46"/>
        <v>0</v>
      </c>
      <c r="I136" s="62">
        <f t="shared" si="46"/>
        <v>11000</v>
      </c>
      <c r="J136" s="84">
        <f t="shared" si="46"/>
        <v>11000</v>
      </c>
      <c r="K136" s="102">
        <f t="shared" si="46"/>
        <v>5177.91</v>
      </c>
      <c r="L136" s="102">
        <f t="shared" si="45"/>
        <v>47.07190909090909</v>
      </c>
    </row>
    <row r="137" spans="1:12" ht="45">
      <c r="A137" s="60"/>
      <c r="B137" s="60"/>
      <c r="C137" s="60">
        <v>2850</v>
      </c>
      <c r="D137" s="61" t="s">
        <v>138</v>
      </c>
      <c r="E137" s="84">
        <v>11000</v>
      </c>
      <c r="F137" s="84"/>
      <c r="G137" s="84">
        <f>E137+F137</f>
        <v>11000</v>
      </c>
      <c r="H137" s="83"/>
      <c r="I137" s="83">
        <f>G137+H137</f>
        <v>11000</v>
      </c>
      <c r="J137" s="84">
        <v>11000</v>
      </c>
      <c r="K137" s="102">
        <v>5177.91</v>
      </c>
      <c r="L137" s="102">
        <f t="shared" si="45"/>
        <v>47.07190909090909</v>
      </c>
    </row>
    <row r="138" spans="1:12" ht="14.25">
      <c r="A138" s="78">
        <v>600</v>
      </c>
      <c r="B138" s="78"/>
      <c r="C138" s="78"/>
      <c r="D138" s="79" t="s">
        <v>15</v>
      </c>
      <c r="E138" s="85">
        <f aca="true" t="shared" si="47" ref="E138:K138">E139+E141+E144</f>
        <v>670760</v>
      </c>
      <c r="F138" s="85">
        <f t="shared" si="47"/>
        <v>155000</v>
      </c>
      <c r="G138" s="85">
        <f t="shared" si="47"/>
        <v>825760</v>
      </c>
      <c r="H138" s="58">
        <f t="shared" si="47"/>
        <v>61058</v>
      </c>
      <c r="I138" s="59">
        <f t="shared" si="47"/>
        <v>886818</v>
      </c>
      <c r="J138" s="85">
        <f t="shared" si="47"/>
        <v>533126</v>
      </c>
      <c r="K138" s="112">
        <f t="shared" si="47"/>
        <v>72467.73</v>
      </c>
      <c r="L138" s="112">
        <f t="shared" si="45"/>
        <v>13.592983647392924</v>
      </c>
    </row>
    <row r="139" spans="1:12" ht="15">
      <c r="A139" s="60"/>
      <c r="B139" s="60">
        <v>60013</v>
      </c>
      <c r="C139" s="60"/>
      <c r="D139" s="61" t="s">
        <v>139</v>
      </c>
      <c r="E139" s="84">
        <f>E140</f>
        <v>0</v>
      </c>
      <c r="F139" s="84">
        <f aca="true" t="shared" si="48" ref="F139:K139">F140</f>
        <v>55000</v>
      </c>
      <c r="G139" s="84">
        <f t="shared" si="48"/>
        <v>55000</v>
      </c>
      <c r="H139" s="41">
        <f t="shared" si="48"/>
        <v>0</v>
      </c>
      <c r="I139" s="62">
        <f t="shared" si="48"/>
        <v>55000</v>
      </c>
      <c r="J139" s="84">
        <f t="shared" si="48"/>
        <v>55000</v>
      </c>
      <c r="K139" s="102">
        <f t="shared" si="48"/>
        <v>0</v>
      </c>
      <c r="L139" s="102">
        <f t="shared" si="45"/>
        <v>0</v>
      </c>
    </row>
    <row r="140" spans="1:12" ht="75">
      <c r="A140" s="60"/>
      <c r="B140" s="60"/>
      <c r="C140" s="60">
        <v>6300</v>
      </c>
      <c r="D140" s="61" t="s">
        <v>140</v>
      </c>
      <c r="E140" s="84">
        <v>0</v>
      </c>
      <c r="F140" s="84">
        <v>55000</v>
      </c>
      <c r="G140" s="84">
        <f>E140+F140</f>
        <v>55000</v>
      </c>
      <c r="H140" s="83"/>
      <c r="I140" s="83">
        <f>G140+H140</f>
        <v>55000</v>
      </c>
      <c r="J140" s="84">
        <v>55000</v>
      </c>
      <c r="K140" s="102"/>
      <c r="L140" s="102">
        <f t="shared" si="45"/>
        <v>0</v>
      </c>
    </row>
    <row r="141" spans="1:12" ht="15">
      <c r="A141" s="60"/>
      <c r="B141" s="60">
        <v>60014</v>
      </c>
      <c r="C141" s="60"/>
      <c r="D141" s="61" t="s">
        <v>141</v>
      </c>
      <c r="E141" s="84">
        <f>SUM(E143)</f>
        <v>0</v>
      </c>
      <c r="F141" s="84">
        <f>F143</f>
        <v>100000</v>
      </c>
      <c r="G141" s="84">
        <f>SUM(G142:G143)</f>
        <v>100000</v>
      </c>
      <c r="H141" s="84">
        <f>SUM(H142:H143)</f>
        <v>0</v>
      </c>
      <c r="I141" s="114">
        <f>SUM(I142:I143)</f>
        <v>100000</v>
      </c>
      <c r="J141" s="84">
        <f>SUM(J142:J143)</f>
        <v>100000</v>
      </c>
      <c r="K141" s="102">
        <f>SUM(K142:K143)</f>
        <v>0</v>
      </c>
      <c r="L141" s="102">
        <f t="shared" si="45"/>
        <v>0</v>
      </c>
    </row>
    <row r="142" spans="1:12" ht="60">
      <c r="A142" s="60"/>
      <c r="B142" s="60"/>
      <c r="C142" s="60">
        <v>2710</v>
      </c>
      <c r="D142" s="61" t="s">
        <v>142</v>
      </c>
      <c r="E142" s="84"/>
      <c r="F142" s="84"/>
      <c r="G142" s="84"/>
      <c r="H142" s="86">
        <v>25000</v>
      </c>
      <c r="I142" s="86">
        <f>G142+H142</f>
        <v>25000</v>
      </c>
      <c r="J142" s="84">
        <v>25000</v>
      </c>
      <c r="K142" s="102"/>
      <c r="L142" s="102">
        <f t="shared" si="45"/>
        <v>0</v>
      </c>
    </row>
    <row r="143" spans="1:12" ht="75">
      <c r="A143" s="60"/>
      <c r="B143" s="60"/>
      <c r="C143" s="60">
        <v>6300</v>
      </c>
      <c r="D143" s="61" t="s">
        <v>140</v>
      </c>
      <c r="E143" s="84">
        <v>0</v>
      </c>
      <c r="F143" s="84">
        <v>100000</v>
      </c>
      <c r="G143" s="84">
        <f>E143+F143</f>
        <v>100000</v>
      </c>
      <c r="H143" s="87">
        <v>-25000</v>
      </c>
      <c r="I143" s="86">
        <f>G143+H143</f>
        <v>75000</v>
      </c>
      <c r="J143" s="84">
        <v>75000</v>
      </c>
      <c r="K143" s="102"/>
      <c r="L143" s="102">
        <f t="shared" si="45"/>
        <v>0</v>
      </c>
    </row>
    <row r="144" spans="1:12" ht="15">
      <c r="A144" s="60"/>
      <c r="B144" s="60">
        <v>60016</v>
      </c>
      <c r="C144" s="60"/>
      <c r="D144" s="61" t="s">
        <v>16</v>
      </c>
      <c r="E144" s="41">
        <f aca="true" t="shared" si="49" ref="E144:K144">SUM(E145:E149)</f>
        <v>670760</v>
      </c>
      <c r="F144" s="41">
        <f t="shared" si="49"/>
        <v>0</v>
      </c>
      <c r="G144" s="41">
        <f t="shared" si="49"/>
        <v>670760</v>
      </c>
      <c r="H144" s="41">
        <f t="shared" si="49"/>
        <v>61058</v>
      </c>
      <c r="I144" s="62">
        <f t="shared" si="49"/>
        <v>731818</v>
      </c>
      <c r="J144" s="84">
        <f t="shared" si="49"/>
        <v>378126</v>
      </c>
      <c r="K144" s="102">
        <f t="shared" si="49"/>
        <v>72467.73</v>
      </c>
      <c r="L144" s="102">
        <f t="shared" si="45"/>
        <v>19.16496881991717</v>
      </c>
    </row>
    <row r="145" spans="1:12" ht="15">
      <c r="A145" s="60"/>
      <c r="B145" s="60"/>
      <c r="C145" s="60">
        <v>4210</v>
      </c>
      <c r="D145" s="61" t="s">
        <v>143</v>
      </c>
      <c r="E145" s="41">
        <v>74700</v>
      </c>
      <c r="F145" s="82"/>
      <c r="G145" s="82">
        <f>E145+F145</f>
        <v>74700</v>
      </c>
      <c r="H145" s="83">
        <v>-25000</v>
      </c>
      <c r="I145" s="83">
        <f>G145+H145</f>
        <v>49700</v>
      </c>
      <c r="J145" s="84">
        <v>49700</v>
      </c>
      <c r="K145" s="102">
        <v>26502.05</v>
      </c>
      <c r="L145" s="102">
        <f t="shared" si="45"/>
        <v>53.324044265593564</v>
      </c>
    </row>
    <row r="146" spans="1:12" ht="15">
      <c r="A146" s="60"/>
      <c r="B146" s="60"/>
      <c r="C146" s="60">
        <v>4270</v>
      </c>
      <c r="D146" s="61" t="s">
        <v>144</v>
      </c>
      <c r="E146" s="41">
        <v>67800</v>
      </c>
      <c r="F146" s="82"/>
      <c r="G146" s="82">
        <f>E146+F146</f>
        <v>67800</v>
      </c>
      <c r="H146" s="83">
        <v>-25000</v>
      </c>
      <c r="I146" s="83">
        <f>G146+H146</f>
        <v>42800</v>
      </c>
      <c r="J146" s="84">
        <v>92800</v>
      </c>
      <c r="K146" s="102">
        <v>24218.01</v>
      </c>
      <c r="L146" s="102">
        <f t="shared" si="45"/>
        <v>26.09699353448276</v>
      </c>
    </row>
    <row r="147" spans="1:12" ht="15">
      <c r="A147" s="60"/>
      <c r="B147" s="60"/>
      <c r="C147" s="60">
        <v>4300</v>
      </c>
      <c r="D147" s="61" t="s">
        <v>145</v>
      </c>
      <c r="E147" s="41">
        <v>28260</v>
      </c>
      <c r="F147" s="82"/>
      <c r="G147" s="82">
        <f>E147+F147</f>
        <v>28260</v>
      </c>
      <c r="H147" s="83"/>
      <c r="I147" s="83">
        <f>G147+H147</f>
        <v>28260</v>
      </c>
      <c r="J147" s="84">
        <v>35626</v>
      </c>
      <c r="K147" s="102">
        <v>21747.67</v>
      </c>
      <c r="L147" s="102">
        <f t="shared" si="45"/>
        <v>61.04437770167855</v>
      </c>
    </row>
    <row r="148" spans="1:12" ht="30">
      <c r="A148" s="60"/>
      <c r="B148" s="60"/>
      <c r="C148" s="60">
        <v>6050</v>
      </c>
      <c r="D148" s="61" t="s">
        <v>146</v>
      </c>
      <c r="E148" s="41">
        <v>50000</v>
      </c>
      <c r="F148" s="82"/>
      <c r="G148" s="82">
        <f>E148+F148</f>
        <v>50000</v>
      </c>
      <c r="H148" s="83">
        <v>111058</v>
      </c>
      <c r="I148" s="83">
        <f>G148+H148</f>
        <v>161058</v>
      </c>
      <c r="J148" s="84">
        <v>172000</v>
      </c>
      <c r="K148" s="102"/>
      <c r="L148" s="102">
        <f t="shared" si="45"/>
        <v>0</v>
      </c>
    </row>
    <row r="149" spans="1:12" ht="105">
      <c r="A149" s="60"/>
      <c r="B149" s="60"/>
      <c r="C149" s="60">
        <v>6059</v>
      </c>
      <c r="D149" s="61" t="s">
        <v>147</v>
      </c>
      <c r="E149" s="84">
        <v>450000</v>
      </c>
      <c r="F149" s="84"/>
      <c r="G149" s="84">
        <f>E149+F149</f>
        <v>450000</v>
      </c>
      <c r="H149" s="83"/>
      <c r="I149" s="83">
        <f>G149+H149</f>
        <v>450000</v>
      </c>
      <c r="J149" s="84">
        <v>28000</v>
      </c>
      <c r="K149" s="102"/>
      <c r="L149" s="102">
        <f t="shared" si="45"/>
        <v>0</v>
      </c>
    </row>
    <row r="150" spans="1:12" ht="14.25">
      <c r="A150" s="78">
        <v>630</v>
      </c>
      <c r="B150" s="78"/>
      <c r="C150" s="78"/>
      <c r="D150" s="79" t="s">
        <v>148</v>
      </c>
      <c r="E150" s="58">
        <f>E151</f>
        <v>6000</v>
      </c>
      <c r="F150" s="58">
        <f aca="true" t="shared" si="50" ref="F150:K151">F151</f>
        <v>0</v>
      </c>
      <c r="G150" s="58">
        <f t="shared" si="50"/>
        <v>6000</v>
      </c>
      <c r="H150" s="58">
        <f t="shared" si="50"/>
        <v>0</v>
      </c>
      <c r="I150" s="59">
        <f t="shared" si="50"/>
        <v>6000</v>
      </c>
      <c r="J150" s="85">
        <f t="shared" si="50"/>
        <v>6000</v>
      </c>
      <c r="K150" s="112">
        <f t="shared" si="50"/>
        <v>5067.18</v>
      </c>
      <c r="L150" s="112">
        <f t="shared" si="45"/>
        <v>84.453</v>
      </c>
    </row>
    <row r="151" spans="1:12" ht="15">
      <c r="A151" s="60"/>
      <c r="B151" s="60">
        <v>63095</v>
      </c>
      <c r="C151" s="60"/>
      <c r="D151" s="61" t="s">
        <v>12</v>
      </c>
      <c r="E151" s="41">
        <f>E152</f>
        <v>6000</v>
      </c>
      <c r="F151" s="41">
        <f t="shared" si="50"/>
        <v>0</v>
      </c>
      <c r="G151" s="41">
        <f t="shared" si="50"/>
        <v>6000</v>
      </c>
      <c r="H151" s="41">
        <f t="shared" si="50"/>
        <v>0</v>
      </c>
      <c r="I151" s="62">
        <f t="shared" si="50"/>
        <v>6000</v>
      </c>
      <c r="J151" s="84">
        <f t="shared" si="50"/>
        <v>6000</v>
      </c>
      <c r="K151" s="102">
        <f t="shared" si="50"/>
        <v>5067.18</v>
      </c>
      <c r="L151" s="102">
        <f t="shared" si="45"/>
        <v>84.453</v>
      </c>
    </row>
    <row r="152" spans="1:12" ht="15">
      <c r="A152" s="60"/>
      <c r="B152" s="60"/>
      <c r="C152" s="60">
        <v>4300</v>
      </c>
      <c r="D152" s="61" t="s">
        <v>145</v>
      </c>
      <c r="E152" s="41">
        <v>6000</v>
      </c>
      <c r="F152" s="82"/>
      <c r="G152" s="82">
        <f>E152+F152</f>
        <v>6000</v>
      </c>
      <c r="H152" s="83"/>
      <c r="I152" s="83">
        <f>G152+H152</f>
        <v>6000</v>
      </c>
      <c r="J152" s="84">
        <v>6000</v>
      </c>
      <c r="K152" s="102">
        <v>5067.18</v>
      </c>
      <c r="L152" s="102">
        <f t="shared" si="45"/>
        <v>84.453</v>
      </c>
    </row>
    <row r="153" spans="1:12" ht="14.25">
      <c r="A153" s="78">
        <v>700</v>
      </c>
      <c r="B153" s="78"/>
      <c r="C153" s="78"/>
      <c r="D153" s="79" t="s">
        <v>23</v>
      </c>
      <c r="E153" s="58">
        <f>E154</f>
        <v>6750</v>
      </c>
      <c r="F153" s="58">
        <f aca="true" t="shared" si="51" ref="F153:K153">F154</f>
        <v>0</v>
      </c>
      <c r="G153" s="58">
        <f t="shared" si="51"/>
        <v>6750</v>
      </c>
      <c r="H153" s="58">
        <f t="shared" si="51"/>
        <v>0</v>
      </c>
      <c r="I153" s="59">
        <f t="shared" si="51"/>
        <v>6750</v>
      </c>
      <c r="J153" s="85">
        <f t="shared" si="51"/>
        <v>6750</v>
      </c>
      <c r="K153" s="112">
        <f t="shared" si="51"/>
        <v>1392.35</v>
      </c>
      <c r="L153" s="112">
        <f t="shared" si="45"/>
        <v>20.627407407407407</v>
      </c>
    </row>
    <row r="154" spans="1:12" ht="30">
      <c r="A154" s="60"/>
      <c r="B154" s="60">
        <v>70004</v>
      </c>
      <c r="C154" s="60"/>
      <c r="D154" s="61" t="s">
        <v>149</v>
      </c>
      <c r="E154" s="41">
        <f aca="true" t="shared" si="52" ref="E154:K154">SUM(E155:E158)</f>
        <v>6750</v>
      </c>
      <c r="F154" s="41">
        <f t="shared" si="52"/>
        <v>0</v>
      </c>
      <c r="G154" s="41">
        <f t="shared" si="52"/>
        <v>6750</v>
      </c>
      <c r="H154" s="41">
        <f t="shared" si="52"/>
        <v>0</v>
      </c>
      <c r="I154" s="62">
        <f t="shared" si="52"/>
        <v>6750</v>
      </c>
      <c r="J154" s="84">
        <f t="shared" si="52"/>
        <v>6750</v>
      </c>
      <c r="K154" s="102">
        <f t="shared" si="52"/>
        <v>1392.35</v>
      </c>
      <c r="L154" s="102">
        <f t="shared" si="45"/>
        <v>20.627407407407407</v>
      </c>
    </row>
    <row r="155" spans="1:12" ht="15">
      <c r="A155" s="60"/>
      <c r="B155" s="60"/>
      <c r="C155" s="60">
        <v>4210</v>
      </c>
      <c r="D155" s="61" t="s">
        <v>143</v>
      </c>
      <c r="E155" s="41">
        <v>1200</v>
      </c>
      <c r="F155" s="82"/>
      <c r="G155" s="82">
        <f>E155+F155</f>
        <v>1200</v>
      </c>
      <c r="H155" s="83"/>
      <c r="I155" s="83">
        <f>G155+H155</f>
        <v>1200</v>
      </c>
      <c r="J155" s="84">
        <v>1200</v>
      </c>
      <c r="K155" s="102">
        <v>341.86</v>
      </c>
      <c r="L155" s="102">
        <f t="shared" si="45"/>
        <v>28.488333333333333</v>
      </c>
    </row>
    <row r="156" spans="1:12" ht="15">
      <c r="A156" s="60"/>
      <c r="B156" s="60"/>
      <c r="C156" s="60">
        <v>4270</v>
      </c>
      <c r="D156" s="61" t="s">
        <v>144</v>
      </c>
      <c r="E156" s="41">
        <v>5000</v>
      </c>
      <c r="F156" s="82"/>
      <c r="G156" s="82">
        <f>E156+F156</f>
        <v>5000</v>
      </c>
      <c r="H156" s="83"/>
      <c r="I156" s="83">
        <f>G156+H156</f>
        <v>5000</v>
      </c>
      <c r="J156" s="84">
        <v>5000</v>
      </c>
      <c r="K156" s="102">
        <v>517.34</v>
      </c>
      <c r="L156" s="102">
        <f t="shared" si="45"/>
        <v>10.3468</v>
      </c>
    </row>
    <row r="157" spans="1:12" ht="15">
      <c r="A157" s="60"/>
      <c r="B157" s="60"/>
      <c r="C157" s="60">
        <v>4300</v>
      </c>
      <c r="D157" s="61" t="s">
        <v>145</v>
      </c>
      <c r="E157" s="41">
        <v>250</v>
      </c>
      <c r="F157" s="82"/>
      <c r="G157" s="82">
        <f>E157+F157</f>
        <v>250</v>
      </c>
      <c r="H157" s="83"/>
      <c r="I157" s="83">
        <f>G157+H157</f>
        <v>250</v>
      </c>
      <c r="J157" s="84">
        <v>250</v>
      </c>
      <c r="K157" s="102">
        <v>250</v>
      </c>
      <c r="L157" s="102">
        <f t="shared" si="45"/>
        <v>100</v>
      </c>
    </row>
    <row r="158" spans="1:12" ht="15">
      <c r="A158" s="60"/>
      <c r="B158" s="60"/>
      <c r="C158" s="60">
        <v>4430</v>
      </c>
      <c r="D158" s="61" t="s">
        <v>150</v>
      </c>
      <c r="E158" s="41">
        <v>300</v>
      </c>
      <c r="F158" s="82"/>
      <c r="G158" s="82">
        <f>E158+F158</f>
        <v>300</v>
      </c>
      <c r="H158" s="83"/>
      <c r="I158" s="83">
        <f>G158+H158</f>
        <v>300</v>
      </c>
      <c r="J158" s="84">
        <v>300</v>
      </c>
      <c r="K158" s="102">
        <v>283.15</v>
      </c>
      <c r="L158" s="102">
        <f t="shared" si="45"/>
        <v>94.38333333333333</v>
      </c>
    </row>
    <row r="159" spans="1:12" ht="14.25">
      <c r="A159" s="78">
        <v>710</v>
      </c>
      <c r="B159" s="78"/>
      <c r="C159" s="78"/>
      <c r="D159" s="79" t="s">
        <v>151</v>
      </c>
      <c r="E159" s="58" t="e">
        <f>#REF!+E160+E162</f>
        <v>#REF!</v>
      </c>
      <c r="F159" s="58" t="e">
        <f>#REF!+F160+F162</f>
        <v>#REF!</v>
      </c>
      <c r="G159" s="58" t="e">
        <f>#REF!+G160+G162</f>
        <v>#REF!</v>
      </c>
      <c r="H159" s="58" t="e">
        <f>#REF!+H160+H162</f>
        <v>#REF!</v>
      </c>
      <c r="I159" s="59" t="e">
        <f>#REF!+I160+I162</f>
        <v>#REF!</v>
      </c>
      <c r="J159" s="85">
        <f>J160+J162</f>
        <v>35000</v>
      </c>
      <c r="K159" s="112">
        <f>K160+K162</f>
        <v>21328.61</v>
      </c>
      <c r="L159" s="112">
        <f t="shared" si="45"/>
        <v>60.93888571428572</v>
      </c>
    </row>
    <row r="160" spans="1:12" ht="16.5" customHeight="1">
      <c r="A160" s="60"/>
      <c r="B160" s="60">
        <v>71014</v>
      </c>
      <c r="C160" s="60"/>
      <c r="D160" s="61" t="s">
        <v>152</v>
      </c>
      <c r="E160" s="41">
        <f>E161</f>
        <v>15000</v>
      </c>
      <c r="F160" s="41">
        <f aca="true" t="shared" si="53" ref="F160:K160">F161</f>
        <v>0</v>
      </c>
      <c r="G160" s="41">
        <f t="shared" si="53"/>
        <v>15000</v>
      </c>
      <c r="H160" s="41">
        <f t="shared" si="53"/>
        <v>5000</v>
      </c>
      <c r="I160" s="62">
        <f t="shared" si="53"/>
        <v>20000</v>
      </c>
      <c r="J160" s="84">
        <f t="shared" si="53"/>
        <v>25000</v>
      </c>
      <c r="K160" s="102">
        <f t="shared" si="53"/>
        <v>15610.99</v>
      </c>
      <c r="L160" s="102">
        <f t="shared" si="45"/>
        <v>62.44396</v>
      </c>
    </row>
    <row r="161" spans="1:12" ht="15">
      <c r="A161" s="60"/>
      <c r="B161" s="60"/>
      <c r="C161" s="60">
        <v>4300</v>
      </c>
      <c r="D161" s="61" t="s">
        <v>145</v>
      </c>
      <c r="E161" s="41">
        <v>15000</v>
      </c>
      <c r="F161" s="82"/>
      <c r="G161" s="82">
        <f>E161+F161</f>
        <v>15000</v>
      </c>
      <c r="H161" s="83">
        <v>5000</v>
      </c>
      <c r="I161" s="83">
        <f>G161+H161</f>
        <v>20000</v>
      </c>
      <c r="J161" s="84">
        <v>25000</v>
      </c>
      <c r="K161" s="102">
        <v>15610.99</v>
      </c>
      <c r="L161" s="102">
        <f t="shared" si="45"/>
        <v>62.44396</v>
      </c>
    </row>
    <row r="162" spans="1:12" ht="15">
      <c r="A162" s="60"/>
      <c r="B162" s="60">
        <v>71095</v>
      </c>
      <c r="C162" s="60"/>
      <c r="D162" s="61" t="s">
        <v>12</v>
      </c>
      <c r="E162" s="41">
        <f>E163</f>
        <v>15000</v>
      </c>
      <c r="F162" s="41">
        <f aca="true" t="shared" si="54" ref="F162:K162">F163</f>
        <v>0</v>
      </c>
      <c r="G162" s="41">
        <f t="shared" si="54"/>
        <v>15000</v>
      </c>
      <c r="H162" s="41">
        <f t="shared" si="54"/>
        <v>-5000</v>
      </c>
      <c r="I162" s="62">
        <f t="shared" si="54"/>
        <v>10000</v>
      </c>
      <c r="J162" s="84">
        <f t="shared" si="54"/>
        <v>10000</v>
      </c>
      <c r="K162" s="102">
        <f t="shared" si="54"/>
        <v>5717.62</v>
      </c>
      <c r="L162" s="102">
        <f t="shared" si="45"/>
        <v>57.1762</v>
      </c>
    </row>
    <row r="163" spans="1:12" ht="15">
      <c r="A163" s="60"/>
      <c r="B163" s="60"/>
      <c r="C163" s="60">
        <v>4300</v>
      </c>
      <c r="D163" s="61" t="s">
        <v>145</v>
      </c>
      <c r="E163" s="41">
        <v>15000</v>
      </c>
      <c r="F163" s="82"/>
      <c r="G163" s="82">
        <f>E163+F163</f>
        <v>15000</v>
      </c>
      <c r="H163" s="83">
        <v>-5000</v>
      </c>
      <c r="I163" s="83">
        <f>G163+H163</f>
        <v>10000</v>
      </c>
      <c r="J163" s="84">
        <v>10000</v>
      </c>
      <c r="K163" s="102">
        <v>5717.62</v>
      </c>
      <c r="L163" s="102">
        <f t="shared" si="45"/>
        <v>57.1762</v>
      </c>
    </row>
    <row r="164" spans="1:12" ht="14.25">
      <c r="A164" s="78">
        <v>750</v>
      </c>
      <c r="B164" s="78"/>
      <c r="C164" s="78"/>
      <c r="D164" s="79" t="s">
        <v>33</v>
      </c>
      <c r="E164" s="58">
        <f aca="true" t="shared" si="55" ref="E164:K164">E165+E174+E179+E197</f>
        <v>1269510</v>
      </c>
      <c r="F164" s="58">
        <f t="shared" si="55"/>
        <v>0</v>
      </c>
      <c r="G164" s="58">
        <f t="shared" si="55"/>
        <v>1269510</v>
      </c>
      <c r="H164" s="58">
        <f t="shared" si="55"/>
        <v>0</v>
      </c>
      <c r="I164" s="59">
        <f t="shared" si="55"/>
        <v>1269510</v>
      </c>
      <c r="J164" s="85">
        <f t="shared" si="55"/>
        <v>1269510</v>
      </c>
      <c r="K164" s="112">
        <f t="shared" si="55"/>
        <v>599153.2999999999</v>
      </c>
      <c r="L164" s="112">
        <f t="shared" si="45"/>
        <v>47.195634536159616</v>
      </c>
    </row>
    <row r="165" spans="1:12" ht="15">
      <c r="A165" s="60"/>
      <c r="B165" s="60">
        <v>75011</v>
      </c>
      <c r="C165" s="60"/>
      <c r="D165" s="61" t="s">
        <v>34</v>
      </c>
      <c r="E165" s="41">
        <f aca="true" t="shared" si="56" ref="E165:K165">SUM(E166:E173)</f>
        <v>41200</v>
      </c>
      <c r="F165" s="41">
        <f t="shared" si="56"/>
        <v>0</v>
      </c>
      <c r="G165" s="41">
        <f t="shared" si="56"/>
        <v>41200</v>
      </c>
      <c r="H165" s="41">
        <f t="shared" si="56"/>
        <v>0</v>
      </c>
      <c r="I165" s="62">
        <f t="shared" si="56"/>
        <v>41200</v>
      </c>
      <c r="J165" s="84">
        <f t="shared" si="56"/>
        <v>41200</v>
      </c>
      <c r="K165" s="102">
        <f t="shared" si="56"/>
        <v>20498</v>
      </c>
      <c r="L165" s="102">
        <f t="shared" si="45"/>
        <v>49.75242718446602</v>
      </c>
    </row>
    <row r="166" spans="1:12" ht="15">
      <c r="A166" s="60"/>
      <c r="B166" s="60"/>
      <c r="C166" s="60">
        <v>4010</v>
      </c>
      <c r="D166" s="61" t="s">
        <v>153</v>
      </c>
      <c r="E166" s="41">
        <v>24000</v>
      </c>
      <c r="F166" s="82"/>
      <c r="G166" s="82">
        <f aca="true" t="shared" si="57" ref="G166:G173">E166+F166</f>
        <v>24000</v>
      </c>
      <c r="H166" s="83"/>
      <c r="I166" s="83">
        <f>G166+H166</f>
        <v>24000</v>
      </c>
      <c r="J166" s="84">
        <v>24000</v>
      </c>
      <c r="K166" s="102">
        <v>7810.89</v>
      </c>
      <c r="L166" s="102">
        <f t="shared" si="45"/>
        <v>32.545375</v>
      </c>
    </row>
    <row r="167" spans="1:12" ht="15">
      <c r="A167" s="60"/>
      <c r="B167" s="60"/>
      <c r="C167" s="60">
        <v>4040</v>
      </c>
      <c r="D167" s="61" t="s">
        <v>154</v>
      </c>
      <c r="E167" s="41">
        <v>1681</v>
      </c>
      <c r="F167" s="82"/>
      <c r="G167" s="82">
        <f t="shared" si="57"/>
        <v>1681</v>
      </c>
      <c r="H167" s="83"/>
      <c r="I167" s="83">
        <f aca="true" t="shared" si="58" ref="I167:I173">G167+H167</f>
        <v>1681</v>
      </c>
      <c r="J167" s="84">
        <v>1681</v>
      </c>
      <c r="K167" s="102">
        <v>1681</v>
      </c>
      <c r="L167" s="102">
        <f t="shared" si="45"/>
        <v>100</v>
      </c>
    </row>
    <row r="168" spans="1:12" ht="15">
      <c r="A168" s="60"/>
      <c r="B168" s="60"/>
      <c r="C168" s="60">
        <v>4110</v>
      </c>
      <c r="D168" s="61" t="s">
        <v>155</v>
      </c>
      <c r="E168" s="41">
        <v>4425</v>
      </c>
      <c r="F168" s="82"/>
      <c r="G168" s="82">
        <f t="shared" si="57"/>
        <v>4425</v>
      </c>
      <c r="H168" s="83"/>
      <c r="I168" s="83">
        <f t="shared" si="58"/>
        <v>4425</v>
      </c>
      <c r="J168" s="84">
        <v>4425</v>
      </c>
      <c r="K168" s="102">
        <v>2360.82</v>
      </c>
      <c r="L168" s="102">
        <f t="shared" si="45"/>
        <v>53.35186440677967</v>
      </c>
    </row>
    <row r="169" spans="1:12" ht="15">
      <c r="A169" s="60"/>
      <c r="B169" s="60"/>
      <c r="C169" s="60">
        <v>4120</v>
      </c>
      <c r="D169" s="61" t="s">
        <v>156</v>
      </c>
      <c r="E169" s="41">
        <v>629</v>
      </c>
      <c r="F169" s="82"/>
      <c r="G169" s="82">
        <f t="shared" si="57"/>
        <v>629</v>
      </c>
      <c r="H169" s="83"/>
      <c r="I169" s="83">
        <f t="shared" si="58"/>
        <v>629</v>
      </c>
      <c r="J169" s="84">
        <v>629</v>
      </c>
      <c r="K169" s="102">
        <v>335.12</v>
      </c>
      <c r="L169" s="102">
        <f t="shared" si="45"/>
        <v>53.27821939586646</v>
      </c>
    </row>
    <row r="170" spans="1:12" ht="15">
      <c r="A170" s="60"/>
      <c r="B170" s="60"/>
      <c r="C170" s="60">
        <v>4210</v>
      </c>
      <c r="D170" s="61" t="s">
        <v>143</v>
      </c>
      <c r="E170" s="41">
        <v>2000</v>
      </c>
      <c r="F170" s="82"/>
      <c r="G170" s="82">
        <f t="shared" si="57"/>
        <v>2000</v>
      </c>
      <c r="H170" s="83"/>
      <c r="I170" s="83">
        <f t="shared" si="58"/>
        <v>2000</v>
      </c>
      <c r="J170" s="84">
        <v>2000</v>
      </c>
      <c r="K170" s="102">
        <v>986.64</v>
      </c>
      <c r="L170" s="102">
        <f t="shared" si="45"/>
        <v>49.332</v>
      </c>
    </row>
    <row r="171" spans="1:12" ht="15">
      <c r="A171" s="60"/>
      <c r="B171" s="60"/>
      <c r="C171" s="60">
        <v>4300</v>
      </c>
      <c r="D171" s="61" t="s">
        <v>145</v>
      </c>
      <c r="E171" s="41">
        <v>6695</v>
      </c>
      <c r="F171" s="82"/>
      <c r="G171" s="82">
        <f t="shared" si="57"/>
        <v>6695</v>
      </c>
      <c r="H171" s="83"/>
      <c r="I171" s="83">
        <f t="shared" si="58"/>
        <v>6695</v>
      </c>
      <c r="J171" s="84">
        <v>6695</v>
      </c>
      <c r="K171" s="102">
        <v>6337.99</v>
      </c>
      <c r="L171" s="102">
        <f t="shared" si="45"/>
        <v>94.66751306945481</v>
      </c>
    </row>
    <row r="172" spans="1:12" ht="15">
      <c r="A172" s="60"/>
      <c r="B172" s="60"/>
      <c r="C172" s="60">
        <v>4410</v>
      </c>
      <c r="D172" s="61" t="s">
        <v>157</v>
      </c>
      <c r="E172" s="41">
        <v>1000</v>
      </c>
      <c r="F172" s="82"/>
      <c r="G172" s="82">
        <f t="shared" si="57"/>
        <v>1000</v>
      </c>
      <c r="H172" s="83"/>
      <c r="I172" s="83">
        <f t="shared" si="58"/>
        <v>1000</v>
      </c>
      <c r="J172" s="84">
        <v>1000</v>
      </c>
      <c r="K172" s="102">
        <v>407.54</v>
      </c>
      <c r="L172" s="102">
        <f t="shared" si="45"/>
        <v>40.754</v>
      </c>
    </row>
    <row r="173" spans="1:12" ht="30">
      <c r="A173" s="60"/>
      <c r="B173" s="60"/>
      <c r="C173" s="60">
        <v>4440</v>
      </c>
      <c r="D173" s="61" t="s">
        <v>158</v>
      </c>
      <c r="E173" s="41">
        <v>770</v>
      </c>
      <c r="F173" s="82"/>
      <c r="G173" s="82">
        <f t="shared" si="57"/>
        <v>770</v>
      </c>
      <c r="H173" s="83"/>
      <c r="I173" s="83">
        <f t="shared" si="58"/>
        <v>770</v>
      </c>
      <c r="J173" s="84">
        <v>770</v>
      </c>
      <c r="K173" s="102">
        <v>578</v>
      </c>
      <c r="L173" s="102">
        <f t="shared" si="45"/>
        <v>75.06493506493507</v>
      </c>
    </row>
    <row r="174" spans="1:12" ht="15">
      <c r="A174" s="60"/>
      <c r="B174" s="60">
        <v>75022</v>
      </c>
      <c r="C174" s="60"/>
      <c r="D174" s="61" t="s">
        <v>159</v>
      </c>
      <c r="E174" s="41">
        <f aca="true" t="shared" si="59" ref="E174:K174">SUM(E175:E178)</f>
        <v>51600</v>
      </c>
      <c r="F174" s="41">
        <f t="shared" si="59"/>
        <v>0</v>
      </c>
      <c r="G174" s="41">
        <f t="shared" si="59"/>
        <v>51600</v>
      </c>
      <c r="H174" s="41">
        <f t="shared" si="59"/>
        <v>0</v>
      </c>
      <c r="I174" s="62">
        <f t="shared" si="59"/>
        <v>51600</v>
      </c>
      <c r="J174" s="84">
        <f t="shared" si="59"/>
        <v>51600</v>
      </c>
      <c r="K174" s="102">
        <f t="shared" si="59"/>
        <v>21650.25</v>
      </c>
      <c r="L174" s="102">
        <f t="shared" si="45"/>
        <v>41.957848837209305</v>
      </c>
    </row>
    <row r="175" spans="1:12" ht="15">
      <c r="A175" s="60"/>
      <c r="B175" s="60"/>
      <c r="C175" s="60">
        <v>3030</v>
      </c>
      <c r="D175" s="61" t="s">
        <v>160</v>
      </c>
      <c r="E175" s="41">
        <v>43000</v>
      </c>
      <c r="F175" s="82"/>
      <c r="G175" s="82">
        <f>E175+F175</f>
        <v>43000</v>
      </c>
      <c r="H175" s="83"/>
      <c r="I175" s="83">
        <f>G175+H175</f>
        <v>43000</v>
      </c>
      <c r="J175" s="84">
        <v>43000</v>
      </c>
      <c r="K175" s="102">
        <v>21160</v>
      </c>
      <c r="L175" s="102">
        <f t="shared" si="45"/>
        <v>49.2093023255814</v>
      </c>
    </row>
    <row r="176" spans="1:12" ht="15">
      <c r="A176" s="60"/>
      <c r="B176" s="60"/>
      <c r="C176" s="60">
        <v>4210</v>
      </c>
      <c r="D176" s="61" t="s">
        <v>143</v>
      </c>
      <c r="E176" s="41">
        <v>3100</v>
      </c>
      <c r="F176" s="82"/>
      <c r="G176" s="82">
        <f>E176+F176</f>
        <v>3100</v>
      </c>
      <c r="H176" s="83"/>
      <c r="I176" s="83">
        <f>G176+H176</f>
        <v>3100</v>
      </c>
      <c r="J176" s="84">
        <v>3100</v>
      </c>
      <c r="K176" s="102">
        <v>450.25</v>
      </c>
      <c r="L176" s="102">
        <f t="shared" si="45"/>
        <v>14.524193548387096</v>
      </c>
    </row>
    <row r="177" spans="1:12" ht="15">
      <c r="A177" s="60"/>
      <c r="B177" s="60"/>
      <c r="C177" s="60">
        <v>4300</v>
      </c>
      <c r="D177" s="61" t="s">
        <v>145</v>
      </c>
      <c r="E177" s="41">
        <v>5000</v>
      </c>
      <c r="F177" s="82"/>
      <c r="G177" s="82">
        <f>E177+F177</f>
        <v>5000</v>
      </c>
      <c r="H177" s="83"/>
      <c r="I177" s="83">
        <f>G177+H177</f>
        <v>5000</v>
      </c>
      <c r="J177" s="84">
        <v>5000</v>
      </c>
      <c r="K177" s="102">
        <v>40</v>
      </c>
      <c r="L177" s="102">
        <f t="shared" si="45"/>
        <v>0.8</v>
      </c>
    </row>
    <row r="178" spans="1:12" ht="15">
      <c r="A178" s="60"/>
      <c r="B178" s="60"/>
      <c r="C178" s="60">
        <v>4410</v>
      </c>
      <c r="D178" s="61" t="s">
        <v>157</v>
      </c>
      <c r="E178" s="41">
        <v>500</v>
      </c>
      <c r="F178" s="82"/>
      <c r="G178" s="82">
        <f>E178+F178</f>
        <v>500</v>
      </c>
      <c r="H178" s="83"/>
      <c r="I178" s="83">
        <f>G178+H178</f>
        <v>500</v>
      </c>
      <c r="J178" s="84">
        <v>500</v>
      </c>
      <c r="K178" s="102"/>
      <c r="L178" s="102">
        <f t="shared" si="45"/>
        <v>0</v>
      </c>
    </row>
    <row r="179" spans="1:12" ht="15">
      <c r="A179" s="60"/>
      <c r="B179" s="60">
        <v>75023</v>
      </c>
      <c r="C179" s="60"/>
      <c r="D179" s="61" t="s">
        <v>39</v>
      </c>
      <c r="E179" s="41">
        <f aca="true" t="shared" si="60" ref="E179:K179">SUM(E180:E196)</f>
        <v>1156410</v>
      </c>
      <c r="F179" s="41">
        <f t="shared" si="60"/>
        <v>0</v>
      </c>
      <c r="G179" s="41">
        <f t="shared" si="60"/>
        <v>1156410</v>
      </c>
      <c r="H179" s="41">
        <f t="shared" si="60"/>
        <v>0</v>
      </c>
      <c r="I179" s="62">
        <f t="shared" si="60"/>
        <v>1156410</v>
      </c>
      <c r="J179" s="84">
        <f t="shared" si="60"/>
        <v>1156410</v>
      </c>
      <c r="K179" s="102">
        <f t="shared" si="60"/>
        <v>552549.9299999999</v>
      </c>
      <c r="L179" s="102">
        <f t="shared" si="45"/>
        <v>47.781490128933505</v>
      </c>
    </row>
    <row r="180" spans="1:12" ht="30">
      <c r="A180" s="60"/>
      <c r="B180" s="60"/>
      <c r="C180" s="60">
        <v>3020</v>
      </c>
      <c r="D180" s="61" t="s">
        <v>161</v>
      </c>
      <c r="E180" s="41">
        <v>820</v>
      </c>
      <c r="F180" s="82"/>
      <c r="G180" s="82">
        <f aca="true" t="shared" si="61" ref="G180:G196">E180+F180</f>
        <v>820</v>
      </c>
      <c r="H180" s="83"/>
      <c r="I180" s="83">
        <f>G180+H180</f>
        <v>820</v>
      </c>
      <c r="J180" s="84">
        <v>820</v>
      </c>
      <c r="K180" s="102">
        <v>255</v>
      </c>
      <c r="L180" s="102">
        <f t="shared" si="45"/>
        <v>31.097560975609756</v>
      </c>
    </row>
    <row r="181" spans="1:12" ht="15">
      <c r="A181" s="60"/>
      <c r="B181" s="60"/>
      <c r="C181" s="60">
        <v>4010</v>
      </c>
      <c r="D181" s="61" t="s">
        <v>153</v>
      </c>
      <c r="E181" s="41">
        <v>707320</v>
      </c>
      <c r="F181" s="82"/>
      <c r="G181" s="82">
        <f t="shared" si="61"/>
        <v>707320</v>
      </c>
      <c r="H181" s="83"/>
      <c r="I181" s="83">
        <f aca="true" t="shared" si="62" ref="I181:I196">G181+H181</f>
        <v>707320</v>
      </c>
      <c r="J181" s="84">
        <v>707320</v>
      </c>
      <c r="K181" s="102">
        <v>330969.65</v>
      </c>
      <c r="L181" s="102">
        <f t="shared" si="45"/>
        <v>46.792067239721774</v>
      </c>
    </row>
    <row r="182" spans="1:12" ht="15">
      <c r="A182" s="60"/>
      <c r="B182" s="60"/>
      <c r="C182" s="60">
        <v>4040</v>
      </c>
      <c r="D182" s="61" t="s">
        <v>154</v>
      </c>
      <c r="E182" s="41">
        <v>39580</v>
      </c>
      <c r="F182" s="82"/>
      <c r="G182" s="82">
        <f t="shared" si="61"/>
        <v>39580</v>
      </c>
      <c r="H182" s="83"/>
      <c r="I182" s="83">
        <f t="shared" si="62"/>
        <v>39580</v>
      </c>
      <c r="J182" s="84">
        <v>33580</v>
      </c>
      <c r="K182" s="102">
        <v>33100.6</v>
      </c>
      <c r="L182" s="102">
        <f t="shared" si="45"/>
        <v>98.57236450268017</v>
      </c>
    </row>
    <row r="183" spans="1:12" ht="15">
      <c r="A183" s="60"/>
      <c r="B183" s="60"/>
      <c r="C183" s="60">
        <v>4110</v>
      </c>
      <c r="D183" s="61" t="s">
        <v>155</v>
      </c>
      <c r="E183" s="41">
        <v>125100</v>
      </c>
      <c r="F183" s="82"/>
      <c r="G183" s="82">
        <f t="shared" si="61"/>
        <v>125100</v>
      </c>
      <c r="H183" s="83"/>
      <c r="I183" s="83">
        <f t="shared" si="62"/>
        <v>125100</v>
      </c>
      <c r="J183" s="84">
        <v>125100</v>
      </c>
      <c r="K183" s="102">
        <v>60031.24</v>
      </c>
      <c r="L183" s="102">
        <f t="shared" si="45"/>
        <v>47.98660271782574</v>
      </c>
    </row>
    <row r="184" spans="1:12" ht="15">
      <c r="A184" s="60"/>
      <c r="B184" s="60"/>
      <c r="C184" s="60">
        <v>4120</v>
      </c>
      <c r="D184" s="61" t="s">
        <v>156</v>
      </c>
      <c r="E184" s="41">
        <v>17800</v>
      </c>
      <c r="F184" s="82"/>
      <c r="G184" s="82">
        <f t="shared" si="61"/>
        <v>17800</v>
      </c>
      <c r="H184" s="83"/>
      <c r="I184" s="83">
        <f t="shared" si="62"/>
        <v>17800</v>
      </c>
      <c r="J184" s="84">
        <v>17800</v>
      </c>
      <c r="K184" s="102">
        <v>8701.21</v>
      </c>
      <c r="L184" s="102">
        <f t="shared" si="45"/>
        <v>48.88320224719101</v>
      </c>
    </row>
    <row r="185" spans="1:12" ht="15">
      <c r="A185" s="60"/>
      <c r="B185" s="60"/>
      <c r="C185" s="60">
        <v>4170</v>
      </c>
      <c r="D185" s="61" t="s">
        <v>162</v>
      </c>
      <c r="E185" s="41">
        <v>1520</v>
      </c>
      <c r="F185" s="82"/>
      <c r="G185" s="82">
        <f t="shared" si="61"/>
        <v>1520</v>
      </c>
      <c r="H185" s="83"/>
      <c r="I185" s="83">
        <f t="shared" si="62"/>
        <v>1520</v>
      </c>
      <c r="J185" s="84">
        <v>1520</v>
      </c>
      <c r="K185" s="102">
        <v>548</v>
      </c>
      <c r="L185" s="102">
        <f t="shared" si="45"/>
        <v>36.05263157894737</v>
      </c>
    </row>
    <row r="186" spans="1:12" ht="15">
      <c r="A186" s="60"/>
      <c r="B186" s="60"/>
      <c r="C186" s="60">
        <v>4210</v>
      </c>
      <c r="D186" s="61" t="s">
        <v>143</v>
      </c>
      <c r="E186" s="41">
        <v>55830</v>
      </c>
      <c r="F186" s="82"/>
      <c r="G186" s="82">
        <f t="shared" si="61"/>
        <v>55830</v>
      </c>
      <c r="H186" s="83"/>
      <c r="I186" s="83">
        <f t="shared" si="62"/>
        <v>55830</v>
      </c>
      <c r="J186" s="84">
        <v>55830</v>
      </c>
      <c r="K186" s="102">
        <v>19155.25</v>
      </c>
      <c r="L186" s="102">
        <f t="shared" si="45"/>
        <v>34.30995880351066</v>
      </c>
    </row>
    <row r="187" spans="1:12" ht="15">
      <c r="A187" s="60"/>
      <c r="B187" s="60"/>
      <c r="C187" s="60">
        <v>4260</v>
      </c>
      <c r="D187" s="61" t="s">
        <v>163</v>
      </c>
      <c r="E187" s="41">
        <v>22840</v>
      </c>
      <c r="F187" s="82"/>
      <c r="G187" s="82">
        <f t="shared" si="61"/>
        <v>22840</v>
      </c>
      <c r="H187" s="83"/>
      <c r="I187" s="83">
        <f t="shared" si="62"/>
        <v>22840</v>
      </c>
      <c r="J187" s="84">
        <v>25840</v>
      </c>
      <c r="K187" s="102">
        <v>17388.32</v>
      </c>
      <c r="L187" s="102">
        <f t="shared" si="45"/>
        <v>67.2922600619195</v>
      </c>
    </row>
    <row r="188" spans="1:12" ht="15">
      <c r="A188" s="60"/>
      <c r="B188" s="60"/>
      <c r="C188" s="60">
        <v>4270</v>
      </c>
      <c r="D188" s="61" t="s">
        <v>144</v>
      </c>
      <c r="E188" s="41">
        <v>18270</v>
      </c>
      <c r="F188" s="82"/>
      <c r="G188" s="82">
        <f t="shared" si="61"/>
        <v>18270</v>
      </c>
      <c r="H188" s="83"/>
      <c r="I188" s="83">
        <f t="shared" si="62"/>
        <v>18270</v>
      </c>
      <c r="J188" s="84">
        <v>18270</v>
      </c>
      <c r="K188" s="102">
        <v>1330.07</v>
      </c>
      <c r="L188" s="102">
        <f t="shared" si="45"/>
        <v>7.28007662835249</v>
      </c>
    </row>
    <row r="189" spans="1:12" ht="15">
      <c r="A189" s="60"/>
      <c r="B189" s="60"/>
      <c r="C189" s="60">
        <v>4280</v>
      </c>
      <c r="D189" s="61" t="s">
        <v>164</v>
      </c>
      <c r="E189" s="41">
        <v>2030</v>
      </c>
      <c r="F189" s="82"/>
      <c r="G189" s="82">
        <f t="shared" si="61"/>
        <v>2030</v>
      </c>
      <c r="H189" s="83"/>
      <c r="I189" s="83">
        <f t="shared" si="62"/>
        <v>2030</v>
      </c>
      <c r="J189" s="84">
        <v>2030</v>
      </c>
      <c r="K189" s="102">
        <v>66</v>
      </c>
      <c r="L189" s="102">
        <f t="shared" si="45"/>
        <v>3.251231527093596</v>
      </c>
    </row>
    <row r="190" spans="1:12" ht="15">
      <c r="A190" s="60"/>
      <c r="B190" s="60"/>
      <c r="C190" s="60">
        <v>4300</v>
      </c>
      <c r="D190" s="61" t="s">
        <v>145</v>
      </c>
      <c r="E190" s="41">
        <v>86280</v>
      </c>
      <c r="F190" s="82"/>
      <c r="G190" s="82">
        <f t="shared" si="61"/>
        <v>86280</v>
      </c>
      <c r="H190" s="83"/>
      <c r="I190" s="83">
        <f t="shared" si="62"/>
        <v>86280</v>
      </c>
      <c r="J190" s="84">
        <v>86280</v>
      </c>
      <c r="K190" s="102">
        <v>51254.48</v>
      </c>
      <c r="L190" s="102">
        <f t="shared" si="45"/>
        <v>59.40482151135837</v>
      </c>
    </row>
    <row r="191" spans="1:12" ht="15">
      <c r="A191" s="60"/>
      <c r="B191" s="60"/>
      <c r="C191" s="60">
        <v>4350</v>
      </c>
      <c r="D191" s="61" t="s">
        <v>165</v>
      </c>
      <c r="E191" s="41">
        <v>2230</v>
      </c>
      <c r="F191" s="82"/>
      <c r="G191" s="82">
        <f t="shared" si="61"/>
        <v>2230</v>
      </c>
      <c r="H191" s="83"/>
      <c r="I191" s="83">
        <f t="shared" si="62"/>
        <v>2230</v>
      </c>
      <c r="J191" s="84">
        <v>5230</v>
      </c>
      <c r="K191" s="102">
        <v>3132.96</v>
      </c>
      <c r="L191" s="102">
        <f t="shared" si="45"/>
        <v>59.90363288718929</v>
      </c>
    </row>
    <row r="192" spans="1:12" ht="15">
      <c r="A192" s="60"/>
      <c r="B192" s="60"/>
      <c r="C192" s="60">
        <v>4410</v>
      </c>
      <c r="D192" s="61" t="s">
        <v>157</v>
      </c>
      <c r="E192" s="41">
        <v>8940</v>
      </c>
      <c r="F192" s="82"/>
      <c r="G192" s="82">
        <f t="shared" si="61"/>
        <v>8940</v>
      </c>
      <c r="H192" s="83"/>
      <c r="I192" s="83">
        <f t="shared" si="62"/>
        <v>8940</v>
      </c>
      <c r="J192" s="84">
        <v>8940</v>
      </c>
      <c r="K192" s="102">
        <v>4314.27</v>
      </c>
      <c r="L192" s="102">
        <f t="shared" si="45"/>
        <v>48.25805369127517</v>
      </c>
    </row>
    <row r="193" spans="1:12" ht="15">
      <c r="A193" s="60"/>
      <c r="B193" s="60"/>
      <c r="C193" s="60">
        <v>4420</v>
      </c>
      <c r="D193" s="61" t="s">
        <v>166</v>
      </c>
      <c r="E193" s="41">
        <v>5550</v>
      </c>
      <c r="F193" s="82"/>
      <c r="G193" s="82">
        <f t="shared" si="61"/>
        <v>5550</v>
      </c>
      <c r="H193" s="83"/>
      <c r="I193" s="83">
        <f t="shared" si="62"/>
        <v>5550</v>
      </c>
      <c r="J193" s="84">
        <v>5550</v>
      </c>
      <c r="K193" s="102">
        <v>267.19</v>
      </c>
      <c r="L193" s="102">
        <f t="shared" si="45"/>
        <v>4.814234234234235</v>
      </c>
    </row>
    <row r="194" spans="1:12" ht="15">
      <c r="A194" s="60"/>
      <c r="B194" s="60"/>
      <c r="C194" s="60">
        <v>4430</v>
      </c>
      <c r="D194" s="61" t="s">
        <v>150</v>
      </c>
      <c r="E194" s="41">
        <v>17660</v>
      </c>
      <c r="F194" s="82"/>
      <c r="G194" s="82">
        <f t="shared" si="61"/>
        <v>17660</v>
      </c>
      <c r="H194" s="83"/>
      <c r="I194" s="83">
        <f t="shared" si="62"/>
        <v>17660</v>
      </c>
      <c r="J194" s="84">
        <v>17660</v>
      </c>
      <c r="K194" s="102">
        <v>10968.69</v>
      </c>
      <c r="L194" s="102">
        <f t="shared" si="45"/>
        <v>62.110362400906006</v>
      </c>
    </row>
    <row r="195" spans="1:12" ht="30">
      <c r="A195" s="60"/>
      <c r="B195" s="60"/>
      <c r="C195" s="60">
        <v>4440</v>
      </c>
      <c r="D195" s="61" t="s">
        <v>158</v>
      </c>
      <c r="E195" s="41">
        <v>14640</v>
      </c>
      <c r="F195" s="82"/>
      <c r="G195" s="82">
        <f t="shared" si="61"/>
        <v>14640</v>
      </c>
      <c r="H195" s="83"/>
      <c r="I195" s="83">
        <f t="shared" si="62"/>
        <v>14640</v>
      </c>
      <c r="J195" s="84">
        <v>14640</v>
      </c>
      <c r="K195" s="102">
        <v>11067</v>
      </c>
      <c r="L195" s="102">
        <f t="shared" si="45"/>
        <v>75.59426229508196</v>
      </c>
    </row>
    <row r="196" spans="1:12" ht="30">
      <c r="A196" s="60"/>
      <c r="B196" s="60"/>
      <c r="C196" s="60">
        <v>6060</v>
      </c>
      <c r="D196" s="61" t="s">
        <v>167</v>
      </c>
      <c r="E196" s="41">
        <v>30000</v>
      </c>
      <c r="F196" s="82"/>
      <c r="G196" s="82">
        <f t="shared" si="61"/>
        <v>30000</v>
      </c>
      <c r="H196" s="83"/>
      <c r="I196" s="83">
        <f t="shared" si="62"/>
        <v>30000</v>
      </c>
      <c r="J196" s="84">
        <v>30000</v>
      </c>
      <c r="K196" s="102"/>
      <c r="L196" s="102">
        <f aca="true" t="shared" si="63" ref="L196:L259">K196*100/J196</f>
        <v>0</v>
      </c>
    </row>
    <row r="197" spans="1:12" ht="30">
      <c r="A197" s="60"/>
      <c r="B197" s="60">
        <v>75075</v>
      </c>
      <c r="C197" s="60"/>
      <c r="D197" s="61" t="s">
        <v>168</v>
      </c>
      <c r="E197" s="41">
        <f aca="true" t="shared" si="64" ref="E197:K197">SUM(E198:E199)</f>
        <v>20300</v>
      </c>
      <c r="F197" s="41">
        <f t="shared" si="64"/>
        <v>0</v>
      </c>
      <c r="G197" s="41">
        <f t="shared" si="64"/>
        <v>20300</v>
      </c>
      <c r="H197" s="41">
        <f t="shared" si="64"/>
        <v>0</v>
      </c>
      <c r="I197" s="62">
        <f t="shared" si="64"/>
        <v>20300</v>
      </c>
      <c r="J197" s="84">
        <f t="shared" si="64"/>
        <v>20300</v>
      </c>
      <c r="K197" s="102">
        <f t="shared" si="64"/>
        <v>4455.12</v>
      </c>
      <c r="L197" s="102">
        <f t="shared" si="63"/>
        <v>21.9464039408867</v>
      </c>
    </row>
    <row r="198" spans="1:12" ht="15">
      <c r="A198" s="60"/>
      <c r="B198" s="60"/>
      <c r="C198" s="60">
        <v>4210</v>
      </c>
      <c r="D198" s="61" t="s">
        <v>143</v>
      </c>
      <c r="E198" s="41">
        <v>2030</v>
      </c>
      <c r="F198" s="82"/>
      <c r="G198" s="82">
        <f>E198+F198</f>
        <v>2030</v>
      </c>
      <c r="H198" s="83"/>
      <c r="I198" s="83">
        <f>G198+H198</f>
        <v>2030</v>
      </c>
      <c r="J198" s="84">
        <v>2030</v>
      </c>
      <c r="K198" s="102">
        <v>1031.8</v>
      </c>
      <c r="L198" s="102">
        <f t="shared" si="63"/>
        <v>50.827586206896555</v>
      </c>
    </row>
    <row r="199" spans="1:12" ht="15">
      <c r="A199" s="60"/>
      <c r="B199" s="60"/>
      <c r="C199" s="60">
        <v>4300</v>
      </c>
      <c r="D199" s="61" t="s">
        <v>145</v>
      </c>
      <c r="E199" s="41">
        <v>18270</v>
      </c>
      <c r="F199" s="82"/>
      <c r="G199" s="82">
        <f>E199+F199</f>
        <v>18270</v>
      </c>
      <c r="H199" s="83"/>
      <c r="I199" s="83">
        <f>G199+H199</f>
        <v>18270</v>
      </c>
      <c r="J199" s="84">
        <v>18270</v>
      </c>
      <c r="K199" s="102">
        <v>3423.32</v>
      </c>
      <c r="L199" s="102">
        <f t="shared" si="63"/>
        <v>18.737383689107826</v>
      </c>
    </row>
    <row r="200" spans="1:12" ht="42.75">
      <c r="A200" s="78">
        <v>751</v>
      </c>
      <c r="B200" s="78"/>
      <c r="C200" s="78"/>
      <c r="D200" s="79" t="s">
        <v>42</v>
      </c>
      <c r="E200" s="58">
        <f>E201</f>
        <v>780</v>
      </c>
      <c r="F200" s="58">
        <f aca="true" t="shared" si="65" ref="F200:K200">F201</f>
        <v>-31</v>
      </c>
      <c r="G200" s="58">
        <f t="shared" si="65"/>
        <v>749</v>
      </c>
      <c r="H200" s="58">
        <f t="shared" si="65"/>
        <v>0</v>
      </c>
      <c r="I200" s="59">
        <f t="shared" si="65"/>
        <v>749</v>
      </c>
      <c r="J200" s="85">
        <f t="shared" si="65"/>
        <v>749</v>
      </c>
      <c r="K200" s="112">
        <f t="shared" si="65"/>
        <v>377</v>
      </c>
      <c r="L200" s="112">
        <f t="shared" si="63"/>
        <v>50.33377837116155</v>
      </c>
    </row>
    <row r="201" spans="1:12" ht="30">
      <c r="A201" s="60"/>
      <c r="B201" s="60">
        <v>75101</v>
      </c>
      <c r="C201" s="60"/>
      <c r="D201" s="61" t="s">
        <v>169</v>
      </c>
      <c r="E201" s="41">
        <f aca="true" t="shared" si="66" ref="E201:K201">E202+E203</f>
        <v>780</v>
      </c>
      <c r="F201" s="41">
        <f t="shared" si="66"/>
        <v>-31</v>
      </c>
      <c r="G201" s="41">
        <f t="shared" si="66"/>
        <v>749</v>
      </c>
      <c r="H201" s="41">
        <f t="shared" si="66"/>
        <v>0</v>
      </c>
      <c r="I201" s="62">
        <f t="shared" si="66"/>
        <v>749</v>
      </c>
      <c r="J201" s="84">
        <f t="shared" si="66"/>
        <v>749</v>
      </c>
      <c r="K201" s="102">
        <f t="shared" si="66"/>
        <v>377</v>
      </c>
      <c r="L201" s="102">
        <f t="shared" si="63"/>
        <v>50.33377837116155</v>
      </c>
    </row>
    <row r="202" spans="1:12" ht="15">
      <c r="A202" s="60"/>
      <c r="B202" s="60"/>
      <c r="C202" s="60">
        <v>4210</v>
      </c>
      <c r="D202" s="61" t="s">
        <v>143</v>
      </c>
      <c r="E202" s="41">
        <v>100</v>
      </c>
      <c r="F202" s="82">
        <v>-31</v>
      </c>
      <c r="G202" s="82">
        <f>E202+F202</f>
        <v>69</v>
      </c>
      <c r="H202" s="83"/>
      <c r="I202" s="83">
        <f>G202+H202</f>
        <v>69</v>
      </c>
      <c r="J202" s="84">
        <v>69</v>
      </c>
      <c r="K202" s="102"/>
      <c r="L202" s="102">
        <f t="shared" si="63"/>
        <v>0</v>
      </c>
    </row>
    <row r="203" spans="1:12" ht="15">
      <c r="A203" s="60"/>
      <c r="B203" s="60"/>
      <c r="C203" s="60">
        <v>4300</v>
      </c>
      <c r="D203" s="61" t="s">
        <v>145</v>
      </c>
      <c r="E203" s="41">
        <v>680</v>
      </c>
      <c r="F203" s="82"/>
      <c r="G203" s="82">
        <f>E203+F203</f>
        <v>680</v>
      </c>
      <c r="H203" s="83"/>
      <c r="I203" s="83">
        <f>G203+H203</f>
        <v>680</v>
      </c>
      <c r="J203" s="84">
        <v>680</v>
      </c>
      <c r="K203" s="102">
        <v>377</v>
      </c>
      <c r="L203" s="102">
        <f t="shared" si="63"/>
        <v>55.44117647058823</v>
      </c>
    </row>
    <row r="204" spans="1:12" ht="28.5">
      <c r="A204" s="78">
        <v>754</v>
      </c>
      <c r="B204" s="78"/>
      <c r="C204" s="78"/>
      <c r="D204" s="79" t="s">
        <v>170</v>
      </c>
      <c r="E204" s="58">
        <f aca="true" t="shared" si="67" ref="E204:K204">E205+E213</f>
        <v>75010</v>
      </c>
      <c r="F204" s="58">
        <f t="shared" si="67"/>
        <v>0</v>
      </c>
      <c r="G204" s="58">
        <f t="shared" si="67"/>
        <v>75010</v>
      </c>
      <c r="H204" s="58">
        <f t="shared" si="67"/>
        <v>6700</v>
      </c>
      <c r="I204" s="59">
        <f t="shared" si="67"/>
        <v>81710</v>
      </c>
      <c r="J204" s="85">
        <f t="shared" si="67"/>
        <v>81710</v>
      </c>
      <c r="K204" s="112">
        <f t="shared" si="67"/>
        <v>31720.04</v>
      </c>
      <c r="L204" s="112">
        <f t="shared" si="63"/>
        <v>38.82026679720964</v>
      </c>
    </row>
    <row r="205" spans="1:12" ht="15">
      <c r="A205" s="60"/>
      <c r="B205" s="60">
        <v>75412</v>
      </c>
      <c r="C205" s="60"/>
      <c r="D205" s="61" t="s">
        <v>171</v>
      </c>
      <c r="E205" s="41">
        <f aca="true" t="shared" si="68" ref="E205:K205">SUM(E206:E212)</f>
        <v>74610</v>
      </c>
      <c r="F205" s="41">
        <f t="shared" si="68"/>
        <v>0</v>
      </c>
      <c r="G205" s="41">
        <f t="shared" si="68"/>
        <v>74610</v>
      </c>
      <c r="H205" s="41">
        <f t="shared" si="68"/>
        <v>6700</v>
      </c>
      <c r="I205" s="62">
        <f t="shared" si="68"/>
        <v>81310</v>
      </c>
      <c r="J205" s="84">
        <f t="shared" si="68"/>
        <v>81310</v>
      </c>
      <c r="K205" s="102">
        <f t="shared" si="68"/>
        <v>31720.04</v>
      </c>
      <c r="L205" s="102">
        <f t="shared" si="63"/>
        <v>39.011240929774935</v>
      </c>
    </row>
    <row r="206" spans="1:12" ht="15">
      <c r="A206" s="60"/>
      <c r="B206" s="60"/>
      <c r="C206" s="60">
        <v>3030</v>
      </c>
      <c r="D206" s="61" t="s">
        <v>160</v>
      </c>
      <c r="E206" s="41">
        <v>7714</v>
      </c>
      <c r="F206" s="82"/>
      <c r="G206" s="82">
        <f aca="true" t="shared" si="69" ref="G206:G212">E206+F206</f>
        <v>7714</v>
      </c>
      <c r="H206" s="83"/>
      <c r="I206" s="83">
        <f>G206+H206</f>
        <v>7714</v>
      </c>
      <c r="J206" s="84">
        <v>7714</v>
      </c>
      <c r="K206" s="102">
        <v>1311.51</v>
      </c>
      <c r="L206" s="102">
        <f t="shared" si="63"/>
        <v>17.001685247601763</v>
      </c>
    </row>
    <row r="207" spans="1:12" ht="15">
      <c r="A207" s="60"/>
      <c r="B207" s="60"/>
      <c r="C207" s="60">
        <v>4170</v>
      </c>
      <c r="D207" s="61" t="s">
        <v>162</v>
      </c>
      <c r="E207" s="41">
        <v>16100</v>
      </c>
      <c r="F207" s="82"/>
      <c r="G207" s="82">
        <f t="shared" si="69"/>
        <v>16100</v>
      </c>
      <c r="H207" s="83"/>
      <c r="I207" s="83">
        <f aca="true" t="shared" si="70" ref="I207:I212">G207+H207</f>
        <v>16100</v>
      </c>
      <c r="J207" s="84">
        <v>16100</v>
      </c>
      <c r="K207" s="102">
        <v>7940</v>
      </c>
      <c r="L207" s="102">
        <f t="shared" si="63"/>
        <v>49.316770186335404</v>
      </c>
    </row>
    <row r="208" spans="1:12" ht="15">
      <c r="A208" s="60"/>
      <c r="B208" s="60"/>
      <c r="C208" s="60">
        <v>4210</v>
      </c>
      <c r="D208" s="61" t="s">
        <v>143</v>
      </c>
      <c r="E208" s="41">
        <v>20036</v>
      </c>
      <c r="F208" s="82"/>
      <c r="G208" s="82">
        <f t="shared" si="69"/>
        <v>20036</v>
      </c>
      <c r="H208" s="83">
        <v>6700</v>
      </c>
      <c r="I208" s="83">
        <f t="shared" si="70"/>
        <v>26736</v>
      </c>
      <c r="J208" s="84">
        <v>26736</v>
      </c>
      <c r="K208" s="102">
        <v>7327.88</v>
      </c>
      <c r="L208" s="102">
        <f t="shared" si="63"/>
        <v>27.40828845002992</v>
      </c>
    </row>
    <row r="209" spans="1:12" ht="15">
      <c r="A209" s="60"/>
      <c r="B209" s="60"/>
      <c r="C209" s="60">
        <v>4260</v>
      </c>
      <c r="D209" s="61" t="s">
        <v>163</v>
      </c>
      <c r="E209" s="41">
        <v>11160</v>
      </c>
      <c r="F209" s="82"/>
      <c r="G209" s="82">
        <f t="shared" si="69"/>
        <v>11160</v>
      </c>
      <c r="H209" s="83"/>
      <c r="I209" s="83">
        <f t="shared" si="70"/>
        <v>11160</v>
      </c>
      <c r="J209" s="84">
        <v>11160</v>
      </c>
      <c r="K209" s="102">
        <v>5350.09</v>
      </c>
      <c r="L209" s="102">
        <f t="shared" si="63"/>
        <v>47.93987455197133</v>
      </c>
    </row>
    <row r="210" spans="1:12" ht="15">
      <c r="A210" s="60"/>
      <c r="B210" s="60"/>
      <c r="C210" s="60">
        <v>4270</v>
      </c>
      <c r="D210" s="61" t="s">
        <v>144</v>
      </c>
      <c r="E210" s="41">
        <v>3500</v>
      </c>
      <c r="F210" s="82"/>
      <c r="G210" s="82">
        <f t="shared" si="69"/>
        <v>3500</v>
      </c>
      <c r="H210" s="83"/>
      <c r="I210" s="83">
        <f t="shared" si="70"/>
        <v>3500</v>
      </c>
      <c r="J210" s="84">
        <v>3500</v>
      </c>
      <c r="K210" s="102"/>
      <c r="L210" s="102">
        <f t="shared" si="63"/>
        <v>0</v>
      </c>
    </row>
    <row r="211" spans="1:12" ht="15">
      <c r="A211" s="60"/>
      <c r="B211" s="60"/>
      <c r="C211" s="60">
        <v>4300</v>
      </c>
      <c r="D211" s="61" t="s">
        <v>145</v>
      </c>
      <c r="E211" s="41">
        <v>8000</v>
      </c>
      <c r="F211" s="82"/>
      <c r="G211" s="82">
        <f t="shared" si="69"/>
        <v>8000</v>
      </c>
      <c r="H211" s="83"/>
      <c r="I211" s="83">
        <f t="shared" si="70"/>
        <v>8000</v>
      </c>
      <c r="J211" s="84">
        <v>8000</v>
      </c>
      <c r="K211" s="102">
        <v>5630.8</v>
      </c>
      <c r="L211" s="102">
        <f t="shared" si="63"/>
        <v>70.385</v>
      </c>
    </row>
    <row r="212" spans="1:12" ht="15">
      <c r="A212" s="60"/>
      <c r="B212" s="60"/>
      <c r="C212" s="60">
        <v>4430</v>
      </c>
      <c r="D212" s="61" t="s">
        <v>150</v>
      </c>
      <c r="E212" s="41">
        <v>8100</v>
      </c>
      <c r="F212" s="82"/>
      <c r="G212" s="82">
        <f t="shared" si="69"/>
        <v>8100</v>
      </c>
      <c r="H212" s="83"/>
      <c r="I212" s="83">
        <f t="shared" si="70"/>
        <v>8100</v>
      </c>
      <c r="J212" s="84">
        <v>8100</v>
      </c>
      <c r="K212" s="102">
        <v>4159.76</v>
      </c>
      <c r="L212" s="102">
        <f t="shared" si="63"/>
        <v>51.355061728395064</v>
      </c>
    </row>
    <row r="213" spans="1:12" ht="15">
      <c r="A213" s="60"/>
      <c r="B213" s="60">
        <v>75414</v>
      </c>
      <c r="C213" s="60"/>
      <c r="D213" s="61" t="s">
        <v>45</v>
      </c>
      <c r="E213" s="41">
        <f>E214</f>
        <v>400</v>
      </c>
      <c r="F213" s="41">
        <f aca="true" t="shared" si="71" ref="F213:K213">F214</f>
        <v>0</v>
      </c>
      <c r="G213" s="41">
        <f t="shared" si="71"/>
        <v>400</v>
      </c>
      <c r="H213" s="41">
        <f t="shared" si="71"/>
        <v>0</v>
      </c>
      <c r="I213" s="62">
        <f t="shared" si="71"/>
        <v>400</v>
      </c>
      <c r="J213" s="84">
        <f t="shared" si="71"/>
        <v>400</v>
      </c>
      <c r="K213" s="102">
        <f t="shared" si="71"/>
        <v>0</v>
      </c>
      <c r="L213" s="102">
        <f t="shared" si="63"/>
        <v>0</v>
      </c>
    </row>
    <row r="214" spans="1:12" ht="15">
      <c r="A214" s="60"/>
      <c r="B214" s="60"/>
      <c r="C214" s="60">
        <v>4210</v>
      </c>
      <c r="D214" s="61" t="s">
        <v>143</v>
      </c>
      <c r="E214" s="41">
        <v>400</v>
      </c>
      <c r="F214" s="82"/>
      <c r="G214" s="82">
        <f>E214+F214</f>
        <v>400</v>
      </c>
      <c r="H214" s="83"/>
      <c r="I214" s="83">
        <f>G214+H214</f>
        <v>400</v>
      </c>
      <c r="J214" s="84">
        <v>400</v>
      </c>
      <c r="K214" s="102"/>
      <c r="L214" s="102">
        <f t="shared" si="63"/>
        <v>0</v>
      </c>
    </row>
    <row r="215" spans="1:12" ht="60" customHeight="1">
      <c r="A215" s="78">
        <v>756</v>
      </c>
      <c r="B215" s="78"/>
      <c r="C215" s="78"/>
      <c r="D215" s="79" t="s">
        <v>49</v>
      </c>
      <c r="E215" s="58">
        <f>E216</f>
        <v>0</v>
      </c>
      <c r="F215" s="58">
        <f aca="true" t="shared" si="72" ref="F215:K215">F216</f>
        <v>7070</v>
      </c>
      <c r="G215" s="58">
        <f t="shared" si="72"/>
        <v>44120</v>
      </c>
      <c r="H215" s="58">
        <f t="shared" si="72"/>
        <v>0</v>
      </c>
      <c r="I215" s="59">
        <f t="shared" si="72"/>
        <v>44120</v>
      </c>
      <c r="J215" s="85">
        <f t="shared" si="72"/>
        <v>44120</v>
      </c>
      <c r="K215" s="112">
        <f t="shared" si="72"/>
        <v>25008.07</v>
      </c>
      <c r="L215" s="112">
        <f t="shared" si="63"/>
        <v>56.68193563009973</v>
      </c>
    </row>
    <row r="216" spans="1:12" ht="30">
      <c r="A216" s="60"/>
      <c r="B216" s="60">
        <v>75647</v>
      </c>
      <c r="C216" s="60"/>
      <c r="D216" s="61" t="s">
        <v>172</v>
      </c>
      <c r="E216" s="41"/>
      <c r="F216" s="41">
        <f aca="true" t="shared" si="73" ref="F216:K216">SUM(F217:F220)</f>
        <v>7070</v>
      </c>
      <c r="G216" s="41">
        <f t="shared" si="73"/>
        <v>44120</v>
      </c>
      <c r="H216" s="41">
        <f t="shared" si="73"/>
        <v>0</v>
      </c>
      <c r="I216" s="62">
        <f t="shared" si="73"/>
        <v>44120</v>
      </c>
      <c r="J216" s="84">
        <f t="shared" si="73"/>
        <v>44120</v>
      </c>
      <c r="K216" s="102">
        <f t="shared" si="73"/>
        <v>25008.07</v>
      </c>
      <c r="L216" s="102">
        <f t="shared" si="63"/>
        <v>56.68193563009973</v>
      </c>
    </row>
    <row r="217" spans="1:12" ht="15">
      <c r="A217" s="60"/>
      <c r="B217" s="60"/>
      <c r="C217" s="60">
        <v>4100</v>
      </c>
      <c r="D217" s="61" t="s">
        <v>173</v>
      </c>
      <c r="E217" s="41">
        <v>12400</v>
      </c>
      <c r="F217" s="82"/>
      <c r="G217" s="82">
        <f>E217+F217</f>
        <v>12400</v>
      </c>
      <c r="H217" s="83"/>
      <c r="I217" s="83">
        <f>G217+H217</f>
        <v>12400</v>
      </c>
      <c r="J217" s="84">
        <v>12400</v>
      </c>
      <c r="K217" s="102">
        <v>3907</v>
      </c>
      <c r="L217" s="102">
        <f t="shared" si="63"/>
        <v>31.508064516129032</v>
      </c>
    </row>
    <row r="218" spans="1:12" ht="15">
      <c r="A218" s="60"/>
      <c r="B218" s="60"/>
      <c r="C218" s="60">
        <v>4210</v>
      </c>
      <c r="D218" s="61" t="s">
        <v>143</v>
      </c>
      <c r="E218" s="41">
        <v>550</v>
      </c>
      <c r="F218" s="82"/>
      <c r="G218" s="82">
        <f>E218+F218</f>
        <v>550</v>
      </c>
      <c r="H218" s="83"/>
      <c r="I218" s="83">
        <f>G218+H218</f>
        <v>550</v>
      </c>
      <c r="J218" s="84">
        <v>550</v>
      </c>
      <c r="K218" s="102">
        <v>34.43</v>
      </c>
      <c r="L218" s="102">
        <f t="shared" si="63"/>
        <v>6.26</v>
      </c>
    </row>
    <row r="219" spans="1:12" ht="15">
      <c r="A219" s="60"/>
      <c r="B219" s="60"/>
      <c r="C219" s="60">
        <v>4300</v>
      </c>
      <c r="D219" s="61" t="s">
        <v>145</v>
      </c>
      <c r="E219" s="41">
        <v>23500</v>
      </c>
      <c r="F219" s="82">
        <v>7070</v>
      </c>
      <c r="G219" s="82">
        <f>E219+F219</f>
        <v>30570</v>
      </c>
      <c r="H219" s="83"/>
      <c r="I219" s="83">
        <f>G219+H219</f>
        <v>30570</v>
      </c>
      <c r="J219" s="84">
        <v>30570</v>
      </c>
      <c r="K219" s="102">
        <v>20790.64</v>
      </c>
      <c r="L219" s="102">
        <f t="shared" si="63"/>
        <v>68.00994438992477</v>
      </c>
    </row>
    <row r="220" spans="1:12" ht="15">
      <c r="A220" s="60"/>
      <c r="B220" s="60"/>
      <c r="C220" s="60">
        <v>4430</v>
      </c>
      <c r="D220" s="61" t="s">
        <v>150</v>
      </c>
      <c r="E220" s="41">
        <v>600</v>
      </c>
      <c r="F220" s="82"/>
      <c r="G220" s="82">
        <f>E220+F220</f>
        <v>600</v>
      </c>
      <c r="H220" s="83"/>
      <c r="I220" s="83">
        <f>G220+H220</f>
        <v>600</v>
      </c>
      <c r="J220" s="84">
        <v>600</v>
      </c>
      <c r="K220" s="102">
        <v>276</v>
      </c>
      <c r="L220" s="102">
        <f t="shared" si="63"/>
        <v>46</v>
      </c>
    </row>
    <row r="221" spans="1:12" ht="14.25">
      <c r="A221" s="78">
        <v>757</v>
      </c>
      <c r="B221" s="78"/>
      <c r="C221" s="78"/>
      <c r="D221" s="79" t="s">
        <v>174</v>
      </c>
      <c r="E221" s="58" t="e">
        <f>E222</f>
        <v>#REF!</v>
      </c>
      <c r="F221" s="58" t="e">
        <f aca="true" t="shared" si="74" ref="F221:K221">F222</f>
        <v>#REF!</v>
      </c>
      <c r="G221" s="58" t="e">
        <f t="shared" si="74"/>
        <v>#REF!</v>
      </c>
      <c r="H221" s="58" t="e">
        <f t="shared" si="74"/>
        <v>#REF!</v>
      </c>
      <c r="I221" s="59" t="e">
        <f t="shared" si="74"/>
        <v>#REF!</v>
      </c>
      <c r="J221" s="85">
        <f t="shared" si="74"/>
        <v>203150</v>
      </c>
      <c r="K221" s="112">
        <f t="shared" si="74"/>
        <v>41934.54</v>
      </c>
      <c r="L221" s="112">
        <f t="shared" si="63"/>
        <v>20.64215604233325</v>
      </c>
    </row>
    <row r="222" spans="1:12" ht="45">
      <c r="A222" s="60"/>
      <c r="B222" s="60">
        <v>75702</v>
      </c>
      <c r="C222" s="60"/>
      <c r="D222" s="61" t="s">
        <v>175</v>
      </c>
      <c r="E222" s="84" t="e">
        <f>E223+#REF!</f>
        <v>#REF!</v>
      </c>
      <c r="F222" s="84" t="e">
        <f>F223+#REF!</f>
        <v>#REF!</v>
      </c>
      <c r="G222" s="88" t="e">
        <f>G223+#REF!</f>
        <v>#REF!</v>
      </c>
      <c r="H222" s="89" t="e">
        <f>H223+#REF!</f>
        <v>#REF!</v>
      </c>
      <c r="I222" s="115" t="e">
        <f>I223+#REF!</f>
        <v>#REF!</v>
      </c>
      <c r="J222" s="84">
        <f>J223</f>
        <v>203150</v>
      </c>
      <c r="K222" s="102">
        <f>K223</f>
        <v>41934.54</v>
      </c>
      <c r="L222" s="102">
        <f t="shared" si="63"/>
        <v>20.64215604233325</v>
      </c>
    </row>
    <row r="223" spans="1:12" ht="45">
      <c r="A223" s="60"/>
      <c r="B223" s="60"/>
      <c r="C223" s="60">
        <v>8070</v>
      </c>
      <c r="D223" s="61" t="s">
        <v>176</v>
      </c>
      <c r="E223" s="84">
        <v>175850</v>
      </c>
      <c r="F223" s="84"/>
      <c r="G223" s="88">
        <f>E223+F223</f>
        <v>175850</v>
      </c>
      <c r="H223" s="90">
        <v>27300</v>
      </c>
      <c r="I223" s="90">
        <f>G223+H223</f>
        <v>203150</v>
      </c>
      <c r="J223" s="84">
        <v>203150</v>
      </c>
      <c r="K223" s="102">
        <v>41934.54</v>
      </c>
      <c r="L223" s="102">
        <f t="shared" si="63"/>
        <v>20.64215604233325</v>
      </c>
    </row>
    <row r="224" spans="1:12" ht="14.25">
      <c r="A224" s="78">
        <v>758</v>
      </c>
      <c r="B224" s="78"/>
      <c r="C224" s="78"/>
      <c r="D224" s="79" t="s">
        <v>89</v>
      </c>
      <c r="E224" s="58">
        <f>E225</f>
        <v>100000</v>
      </c>
      <c r="F224" s="58">
        <f aca="true" t="shared" si="75" ref="F224:K225">F225</f>
        <v>0</v>
      </c>
      <c r="G224" s="58">
        <f t="shared" si="75"/>
        <v>100000</v>
      </c>
      <c r="H224" s="58">
        <f t="shared" si="75"/>
        <v>-80000</v>
      </c>
      <c r="I224" s="59">
        <f t="shared" si="75"/>
        <v>20000</v>
      </c>
      <c r="J224" s="85">
        <f t="shared" si="75"/>
        <v>20000</v>
      </c>
      <c r="K224" s="112">
        <f t="shared" si="75"/>
        <v>0</v>
      </c>
      <c r="L224" s="112">
        <f t="shared" si="63"/>
        <v>0</v>
      </c>
    </row>
    <row r="225" spans="1:12" ht="15">
      <c r="A225" s="60"/>
      <c r="B225" s="60">
        <v>75818</v>
      </c>
      <c r="C225" s="60"/>
      <c r="D225" s="61" t="s">
        <v>177</v>
      </c>
      <c r="E225" s="41">
        <f>E226</f>
        <v>100000</v>
      </c>
      <c r="F225" s="41">
        <f t="shared" si="75"/>
        <v>0</v>
      </c>
      <c r="G225" s="41">
        <f t="shared" si="75"/>
        <v>100000</v>
      </c>
      <c r="H225" s="41">
        <f t="shared" si="75"/>
        <v>-80000</v>
      </c>
      <c r="I225" s="62">
        <f t="shared" si="75"/>
        <v>20000</v>
      </c>
      <c r="J225" s="84">
        <f t="shared" si="75"/>
        <v>20000</v>
      </c>
      <c r="K225" s="102">
        <f t="shared" si="75"/>
        <v>0</v>
      </c>
      <c r="L225" s="102">
        <f t="shared" si="63"/>
        <v>0</v>
      </c>
    </row>
    <row r="226" spans="1:12" ht="15">
      <c r="A226" s="60"/>
      <c r="B226" s="60"/>
      <c r="C226" s="60">
        <v>4810</v>
      </c>
      <c r="D226" s="61" t="s">
        <v>178</v>
      </c>
      <c r="E226" s="41">
        <v>100000</v>
      </c>
      <c r="F226" s="82"/>
      <c r="G226" s="82">
        <f>E226+F226</f>
        <v>100000</v>
      </c>
      <c r="H226" s="83">
        <v>-80000</v>
      </c>
      <c r="I226" s="83">
        <f>G226+H226</f>
        <v>20000</v>
      </c>
      <c r="J226" s="84">
        <v>20000</v>
      </c>
      <c r="K226" s="102"/>
      <c r="L226" s="102">
        <f t="shared" si="63"/>
        <v>0</v>
      </c>
    </row>
    <row r="227" spans="1:12" ht="14.25">
      <c r="A227" s="78">
        <v>801</v>
      </c>
      <c r="B227" s="78"/>
      <c r="C227" s="78"/>
      <c r="D227" s="79" t="s">
        <v>100</v>
      </c>
      <c r="E227" s="58">
        <f>E228+E250+E271+E288+E291+E294</f>
        <v>5606689</v>
      </c>
      <c r="F227" s="58">
        <f aca="true" t="shared" si="76" ref="F227:K227">F228+F250+F269+F271+F288+F291+F294</f>
        <v>-1164156</v>
      </c>
      <c r="G227" s="58">
        <f t="shared" si="76"/>
        <v>4442533</v>
      </c>
      <c r="H227" s="58">
        <f t="shared" si="76"/>
        <v>10000</v>
      </c>
      <c r="I227" s="59">
        <f t="shared" si="76"/>
        <v>4452533</v>
      </c>
      <c r="J227" s="85">
        <f t="shared" si="76"/>
        <v>4458557</v>
      </c>
      <c r="K227" s="112">
        <f t="shared" si="76"/>
        <v>2443640.92</v>
      </c>
      <c r="L227" s="112">
        <f t="shared" si="63"/>
        <v>54.80788784353323</v>
      </c>
    </row>
    <row r="228" spans="1:12" ht="15">
      <c r="A228" s="60"/>
      <c r="B228" s="60">
        <v>80101</v>
      </c>
      <c r="C228" s="60"/>
      <c r="D228" s="61" t="s">
        <v>101</v>
      </c>
      <c r="E228" s="41">
        <f aca="true" t="shared" si="77" ref="E228:K228">SUM(E229:E249)</f>
        <v>3457058</v>
      </c>
      <c r="F228" s="41">
        <f t="shared" si="77"/>
        <v>-1104756</v>
      </c>
      <c r="G228" s="41">
        <f t="shared" si="77"/>
        <v>2352302</v>
      </c>
      <c r="H228" s="41">
        <f t="shared" si="77"/>
        <v>10000</v>
      </c>
      <c r="I228" s="62">
        <f t="shared" si="77"/>
        <v>2362302</v>
      </c>
      <c r="J228" s="84">
        <f t="shared" si="77"/>
        <v>2363826</v>
      </c>
      <c r="K228" s="102">
        <f t="shared" si="77"/>
        <v>1338847.0900000003</v>
      </c>
      <c r="L228" s="102">
        <f t="shared" si="63"/>
        <v>56.63898654131058</v>
      </c>
    </row>
    <row r="229" spans="1:12" ht="45">
      <c r="A229" s="60"/>
      <c r="B229" s="60"/>
      <c r="C229" s="60">
        <v>2820</v>
      </c>
      <c r="D229" s="61" t="s">
        <v>179</v>
      </c>
      <c r="E229" s="84">
        <v>463000</v>
      </c>
      <c r="F229" s="84">
        <v>-30000</v>
      </c>
      <c r="G229" s="84">
        <f aca="true" t="shared" si="78" ref="G229:G249">E229+F229</f>
        <v>433000</v>
      </c>
      <c r="H229" s="87">
        <v>-40353</v>
      </c>
      <c r="I229" s="87">
        <f>G229+H229</f>
        <v>392647</v>
      </c>
      <c r="J229" s="84">
        <v>392647</v>
      </c>
      <c r="K229" s="102">
        <v>257627</v>
      </c>
      <c r="L229" s="102">
        <f t="shared" si="63"/>
        <v>65.61287874350243</v>
      </c>
    </row>
    <row r="230" spans="1:12" ht="30">
      <c r="A230" s="60"/>
      <c r="B230" s="60"/>
      <c r="C230" s="60">
        <v>3020</v>
      </c>
      <c r="D230" s="61" t="s">
        <v>161</v>
      </c>
      <c r="E230" s="41">
        <v>115141</v>
      </c>
      <c r="F230" s="82"/>
      <c r="G230" s="82">
        <f t="shared" si="78"/>
        <v>115141</v>
      </c>
      <c r="H230" s="83"/>
      <c r="I230" s="83">
        <f aca="true" t="shared" si="79" ref="I230:I249">G230+H230</f>
        <v>115141</v>
      </c>
      <c r="J230" s="84">
        <v>115141</v>
      </c>
      <c r="K230" s="102">
        <v>55870.43</v>
      </c>
      <c r="L230" s="102">
        <f t="shared" si="63"/>
        <v>48.523488592247766</v>
      </c>
    </row>
    <row r="231" spans="1:12" ht="15">
      <c r="A231" s="60"/>
      <c r="B231" s="60"/>
      <c r="C231" s="60">
        <v>3260</v>
      </c>
      <c r="D231" s="61" t="s">
        <v>180</v>
      </c>
      <c r="E231" s="41">
        <v>0</v>
      </c>
      <c r="F231" s="82"/>
      <c r="G231" s="82">
        <f t="shared" si="78"/>
        <v>0</v>
      </c>
      <c r="H231" s="83"/>
      <c r="I231" s="83">
        <f t="shared" si="79"/>
        <v>0</v>
      </c>
      <c r="J231" s="84">
        <v>1987</v>
      </c>
      <c r="K231" s="102">
        <v>1986.37</v>
      </c>
      <c r="L231" s="102">
        <f t="shared" si="63"/>
        <v>99.96829391041771</v>
      </c>
    </row>
    <row r="232" spans="1:12" ht="15">
      <c r="A232" s="60"/>
      <c r="B232" s="60"/>
      <c r="C232" s="60">
        <v>4010</v>
      </c>
      <c r="D232" s="61" t="s">
        <v>153</v>
      </c>
      <c r="E232" s="41">
        <v>1279082</v>
      </c>
      <c r="F232" s="82">
        <v>-143000</v>
      </c>
      <c r="G232" s="82">
        <f t="shared" si="78"/>
        <v>1136082</v>
      </c>
      <c r="H232" s="83"/>
      <c r="I232" s="83">
        <f t="shared" si="79"/>
        <v>1136082</v>
      </c>
      <c r="J232" s="84">
        <v>1136082</v>
      </c>
      <c r="K232" s="102">
        <v>606608.42</v>
      </c>
      <c r="L232" s="102">
        <f t="shared" si="63"/>
        <v>53.39477432086769</v>
      </c>
    </row>
    <row r="233" spans="1:12" ht="15">
      <c r="A233" s="60"/>
      <c r="B233" s="60"/>
      <c r="C233" s="60">
        <v>4040</v>
      </c>
      <c r="D233" s="61" t="s">
        <v>154</v>
      </c>
      <c r="E233" s="41">
        <v>101814</v>
      </c>
      <c r="F233" s="82"/>
      <c r="G233" s="82">
        <f t="shared" si="78"/>
        <v>101814</v>
      </c>
      <c r="H233" s="83"/>
      <c r="I233" s="83">
        <f t="shared" si="79"/>
        <v>101814</v>
      </c>
      <c r="J233" s="84">
        <v>101814</v>
      </c>
      <c r="K233" s="102">
        <v>88229.2</v>
      </c>
      <c r="L233" s="102">
        <f t="shared" si="63"/>
        <v>86.65723770797729</v>
      </c>
    </row>
    <row r="234" spans="1:12" ht="15">
      <c r="A234" s="60"/>
      <c r="B234" s="60"/>
      <c r="C234" s="60">
        <v>4110</v>
      </c>
      <c r="D234" s="61" t="s">
        <v>155</v>
      </c>
      <c r="E234" s="41">
        <v>268002</v>
      </c>
      <c r="F234" s="82">
        <v>-25800</v>
      </c>
      <c r="G234" s="82">
        <f t="shared" si="78"/>
        <v>242202</v>
      </c>
      <c r="H234" s="83"/>
      <c r="I234" s="83">
        <f t="shared" si="79"/>
        <v>242202</v>
      </c>
      <c r="J234" s="84">
        <v>242202</v>
      </c>
      <c r="K234" s="102">
        <v>131597.54</v>
      </c>
      <c r="L234" s="102">
        <f t="shared" si="63"/>
        <v>54.33379575726047</v>
      </c>
    </row>
    <row r="235" spans="1:12" ht="15">
      <c r="A235" s="60"/>
      <c r="B235" s="60"/>
      <c r="C235" s="60">
        <v>4120</v>
      </c>
      <c r="D235" s="61" t="s">
        <v>156</v>
      </c>
      <c r="E235" s="41">
        <v>36498</v>
      </c>
      <c r="F235" s="82">
        <v>-3300</v>
      </c>
      <c r="G235" s="82">
        <f t="shared" si="78"/>
        <v>33198</v>
      </c>
      <c r="H235" s="83"/>
      <c r="I235" s="83">
        <f t="shared" si="79"/>
        <v>33198</v>
      </c>
      <c r="J235" s="84">
        <v>33198</v>
      </c>
      <c r="K235" s="102">
        <v>18169.71</v>
      </c>
      <c r="L235" s="102">
        <f t="shared" si="63"/>
        <v>54.73133923730345</v>
      </c>
    </row>
    <row r="236" spans="1:12" ht="30">
      <c r="A236" s="60"/>
      <c r="B236" s="60"/>
      <c r="C236" s="60">
        <v>4140</v>
      </c>
      <c r="D236" s="61" t="s">
        <v>181</v>
      </c>
      <c r="E236" s="41">
        <v>7448</v>
      </c>
      <c r="F236" s="82"/>
      <c r="G236" s="82">
        <f t="shared" si="78"/>
        <v>7448</v>
      </c>
      <c r="H236" s="83"/>
      <c r="I236" s="83">
        <f t="shared" si="79"/>
        <v>7448</v>
      </c>
      <c r="J236" s="84">
        <v>7448</v>
      </c>
      <c r="K236" s="102"/>
      <c r="L236" s="102">
        <f t="shared" si="63"/>
        <v>0</v>
      </c>
    </row>
    <row r="237" spans="1:12" ht="15">
      <c r="A237" s="60"/>
      <c r="B237" s="60"/>
      <c r="C237" s="60">
        <v>4170</v>
      </c>
      <c r="D237" s="61" t="s">
        <v>162</v>
      </c>
      <c r="E237" s="91">
        <v>10150</v>
      </c>
      <c r="F237" s="82"/>
      <c r="G237" s="82">
        <f t="shared" si="78"/>
        <v>10150</v>
      </c>
      <c r="H237" s="83"/>
      <c r="I237" s="83">
        <f t="shared" si="79"/>
        <v>10150</v>
      </c>
      <c r="J237" s="84">
        <v>10150</v>
      </c>
      <c r="K237" s="102">
        <v>3700</v>
      </c>
      <c r="L237" s="102">
        <f t="shared" si="63"/>
        <v>36.45320197044335</v>
      </c>
    </row>
    <row r="238" spans="1:12" ht="15">
      <c r="A238" s="60"/>
      <c r="B238" s="60"/>
      <c r="C238" s="60">
        <v>4210</v>
      </c>
      <c r="D238" s="61" t="s">
        <v>143</v>
      </c>
      <c r="E238" s="41">
        <v>82454</v>
      </c>
      <c r="F238" s="82">
        <v>-45000</v>
      </c>
      <c r="G238" s="82">
        <f t="shared" si="78"/>
        <v>37454</v>
      </c>
      <c r="H238" s="83">
        <v>3600</v>
      </c>
      <c r="I238" s="83">
        <f t="shared" si="79"/>
        <v>41054</v>
      </c>
      <c r="J238" s="84">
        <v>40591</v>
      </c>
      <c r="K238" s="102">
        <v>22368.95</v>
      </c>
      <c r="L238" s="102">
        <f t="shared" si="63"/>
        <v>55.108152053410855</v>
      </c>
    </row>
    <row r="239" spans="1:12" ht="30">
      <c r="A239" s="60"/>
      <c r="B239" s="60"/>
      <c r="C239" s="60">
        <v>4240</v>
      </c>
      <c r="D239" s="61" t="s">
        <v>182</v>
      </c>
      <c r="E239" s="41">
        <v>9676</v>
      </c>
      <c r="F239" s="82"/>
      <c r="G239" s="82">
        <f t="shared" si="78"/>
        <v>9676</v>
      </c>
      <c r="H239" s="83"/>
      <c r="I239" s="83">
        <f t="shared" si="79"/>
        <v>9676</v>
      </c>
      <c r="J239" s="84">
        <v>9676</v>
      </c>
      <c r="K239" s="102">
        <v>1317.37</v>
      </c>
      <c r="L239" s="102">
        <f t="shared" si="63"/>
        <v>13.614820173625466</v>
      </c>
    </row>
    <row r="240" spans="1:12" ht="15">
      <c r="A240" s="60"/>
      <c r="B240" s="60"/>
      <c r="C240" s="60">
        <v>4260</v>
      </c>
      <c r="D240" s="61" t="s">
        <v>163</v>
      </c>
      <c r="E240" s="41">
        <v>68001</v>
      </c>
      <c r="F240" s="82"/>
      <c r="G240" s="82">
        <f t="shared" si="78"/>
        <v>68001</v>
      </c>
      <c r="H240" s="83"/>
      <c r="I240" s="83">
        <f t="shared" si="79"/>
        <v>68001</v>
      </c>
      <c r="J240" s="84">
        <v>68001</v>
      </c>
      <c r="K240" s="102">
        <v>47081.89</v>
      </c>
      <c r="L240" s="102">
        <f t="shared" si="63"/>
        <v>69.23705533742151</v>
      </c>
    </row>
    <row r="241" spans="1:12" ht="15">
      <c r="A241" s="60"/>
      <c r="B241" s="60"/>
      <c r="C241" s="60">
        <v>4270</v>
      </c>
      <c r="D241" s="61" t="s">
        <v>144</v>
      </c>
      <c r="E241" s="41">
        <v>261155</v>
      </c>
      <c r="F241" s="82">
        <v>-240000</v>
      </c>
      <c r="G241" s="82">
        <f t="shared" si="78"/>
        <v>21155</v>
      </c>
      <c r="H241" s="83"/>
      <c r="I241" s="83">
        <f t="shared" si="79"/>
        <v>21155</v>
      </c>
      <c r="J241" s="84">
        <v>21155</v>
      </c>
      <c r="K241" s="102">
        <v>10810.37</v>
      </c>
      <c r="L241" s="102">
        <f t="shared" si="63"/>
        <v>51.100779957456865</v>
      </c>
    </row>
    <row r="242" spans="1:12" ht="15">
      <c r="A242" s="60"/>
      <c r="B242" s="60"/>
      <c r="C242" s="60">
        <v>4280</v>
      </c>
      <c r="D242" s="61" t="s">
        <v>164</v>
      </c>
      <c r="E242" s="41">
        <v>3373</v>
      </c>
      <c r="F242" s="82"/>
      <c r="G242" s="82">
        <f t="shared" si="78"/>
        <v>3373</v>
      </c>
      <c r="H242" s="83"/>
      <c r="I242" s="83">
        <f t="shared" si="79"/>
        <v>3373</v>
      </c>
      <c r="J242" s="84">
        <v>3373</v>
      </c>
      <c r="K242" s="102">
        <v>1456.73</v>
      </c>
      <c r="L242" s="102">
        <f t="shared" si="63"/>
        <v>43.18796323747406</v>
      </c>
    </row>
    <row r="243" spans="1:12" ht="15">
      <c r="A243" s="60"/>
      <c r="B243" s="60"/>
      <c r="C243" s="60">
        <v>4300</v>
      </c>
      <c r="D243" s="61" t="s">
        <v>145</v>
      </c>
      <c r="E243" s="41">
        <v>34778</v>
      </c>
      <c r="F243" s="82"/>
      <c r="G243" s="82">
        <f t="shared" si="78"/>
        <v>34778</v>
      </c>
      <c r="H243" s="83">
        <v>2900</v>
      </c>
      <c r="I243" s="83">
        <f t="shared" si="79"/>
        <v>37678</v>
      </c>
      <c r="J243" s="84">
        <v>37678</v>
      </c>
      <c r="K243" s="102">
        <v>21598.34</v>
      </c>
      <c r="L243" s="102">
        <f t="shared" si="63"/>
        <v>57.32347789160784</v>
      </c>
    </row>
    <row r="244" spans="1:12" ht="15">
      <c r="A244" s="60"/>
      <c r="B244" s="60"/>
      <c r="C244" s="60">
        <v>4350</v>
      </c>
      <c r="D244" s="61" t="s">
        <v>165</v>
      </c>
      <c r="E244" s="41">
        <v>3034</v>
      </c>
      <c r="F244" s="82"/>
      <c r="G244" s="82">
        <f t="shared" si="78"/>
        <v>3034</v>
      </c>
      <c r="H244" s="83">
        <v>-56</v>
      </c>
      <c r="I244" s="83">
        <f t="shared" si="79"/>
        <v>2978</v>
      </c>
      <c r="J244" s="84">
        <v>2978</v>
      </c>
      <c r="K244" s="102">
        <v>1073.11</v>
      </c>
      <c r="L244" s="102">
        <f t="shared" si="63"/>
        <v>36.034586971121556</v>
      </c>
    </row>
    <row r="245" spans="1:12" ht="15">
      <c r="A245" s="60"/>
      <c r="B245" s="60"/>
      <c r="C245" s="60">
        <v>4410</v>
      </c>
      <c r="D245" s="61" t="s">
        <v>157</v>
      </c>
      <c r="E245" s="41">
        <v>3790</v>
      </c>
      <c r="F245" s="82"/>
      <c r="G245" s="82">
        <f t="shared" si="78"/>
        <v>3790</v>
      </c>
      <c r="H245" s="83"/>
      <c r="I245" s="83">
        <f t="shared" si="79"/>
        <v>3790</v>
      </c>
      <c r="J245" s="84">
        <v>3790</v>
      </c>
      <c r="K245" s="102">
        <v>1486.06</v>
      </c>
      <c r="L245" s="102">
        <f t="shared" si="63"/>
        <v>39.210026385224275</v>
      </c>
    </row>
    <row r="246" spans="1:12" ht="15">
      <c r="A246" s="60"/>
      <c r="B246" s="60"/>
      <c r="C246" s="60">
        <v>4430</v>
      </c>
      <c r="D246" s="61" t="s">
        <v>150</v>
      </c>
      <c r="E246" s="41">
        <v>3545</v>
      </c>
      <c r="F246" s="82"/>
      <c r="G246" s="82">
        <f t="shared" si="78"/>
        <v>3545</v>
      </c>
      <c r="H246" s="83">
        <v>56</v>
      </c>
      <c r="I246" s="83">
        <f t="shared" si="79"/>
        <v>3601</v>
      </c>
      <c r="J246" s="84">
        <v>3601</v>
      </c>
      <c r="K246" s="102">
        <v>3146.6</v>
      </c>
      <c r="L246" s="102">
        <f t="shared" si="63"/>
        <v>87.38128297695084</v>
      </c>
    </row>
    <row r="247" spans="1:12" ht="30">
      <c r="A247" s="60"/>
      <c r="B247" s="60"/>
      <c r="C247" s="60">
        <v>4440</v>
      </c>
      <c r="D247" s="61" t="s">
        <v>158</v>
      </c>
      <c r="E247" s="41">
        <v>82291</v>
      </c>
      <c r="F247" s="82"/>
      <c r="G247" s="82">
        <f t="shared" si="78"/>
        <v>82291</v>
      </c>
      <c r="H247" s="83"/>
      <c r="I247" s="83">
        <f t="shared" si="79"/>
        <v>82291</v>
      </c>
      <c r="J247" s="84">
        <v>82291</v>
      </c>
      <c r="K247" s="102">
        <v>64719</v>
      </c>
      <c r="L247" s="102">
        <f t="shared" si="63"/>
        <v>78.64651055400955</v>
      </c>
    </row>
    <row r="248" spans="1:12" ht="15">
      <c r="A248" s="60"/>
      <c r="B248" s="60"/>
      <c r="C248" s="60">
        <v>4810</v>
      </c>
      <c r="D248" s="61" t="s">
        <v>178</v>
      </c>
      <c r="E248" s="41">
        <v>6170</v>
      </c>
      <c r="F248" s="82"/>
      <c r="G248" s="82">
        <f t="shared" si="78"/>
        <v>6170</v>
      </c>
      <c r="H248" s="83"/>
      <c r="I248" s="83">
        <f t="shared" si="79"/>
        <v>6170</v>
      </c>
      <c r="J248" s="84">
        <v>6170</v>
      </c>
      <c r="K248" s="102"/>
      <c r="L248" s="102">
        <f t="shared" si="63"/>
        <v>0</v>
      </c>
    </row>
    <row r="249" spans="1:12" ht="30">
      <c r="A249" s="60"/>
      <c r="B249" s="60"/>
      <c r="C249" s="60">
        <v>6050</v>
      </c>
      <c r="D249" s="61" t="s">
        <v>183</v>
      </c>
      <c r="E249" s="41">
        <v>617656</v>
      </c>
      <c r="F249" s="82">
        <v>-617656</v>
      </c>
      <c r="G249" s="82">
        <f t="shared" si="78"/>
        <v>0</v>
      </c>
      <c r="H249" s="83">
        <v>43853</v>
      </c>
      <c r="I249" s="83">
        <f t="shared" si="79"/>
        <v>43853</v>
      </c>
      <c r="J249" s="84">
        <v>43853</v>
      </c>
      <c r="K249" s="102"/>
      <c r="L249" s="102">
        <f t="shared" si="63"/>
        <v>0</v>
      </c>
    </row>
    <row r="250" spans="1:12" ht="15">
      <c r="A250" s="60"/>
      <c r="B250" s="60">
        <v>80104</v>
      </c>
      <c r="C250" s="60"/>
      <c r="D250" s="61" t="s">
        <v>104</v>
      </c>
      <c r="E250" s="41">
        <f>SUM(E252:E267)</f>
        <v>676904</v>
      </c>
      <c r="F250" s="41">
        <f>SUM(F252:F267)</f>
        <v>11000</v>
      </c>
      <c r="G250" s="41">
        <f>SUM(G252:G267)</f>
        <v>687904</v>
      </c>
      <c r="H250" s="41">
        <f>SUM(H252:H267)</f>
        <v>0</v>
      </c>
      <c r="I250" s="62">
        <f>SUM(I252:I267)</f>
        <v>687904</v>
      </c>
      <c r="J250" s="84">
        <f>SUM(J251:J268)</f>
        <v>692404</v>
      </c>
      <c r="K250" s="84">
        <f>SUM(K251:K268)</f>
        <v>337324.92</v>
      </c>
      <c r="L250" s="102">
        <f t="shared" si="63"/>
        <v>48.7179334608119</v>
      </c>
    </row>
    <row r="251" spans="1:12" ht="60">
      <c r="A251" s="60"/>
      <c r="B251" s="60"/>
      <c r="C251" s="60">
        <v>2310</v>
      </c>
      <c r="D251" s="61" t="s">
        <v>185</v>
      </c>
      <c r="E251" s="84"/>
      <c r="F251" s="84">
        <v>4500</v>
      </c>
      <c r="G251" s="84">
        <f>E251+F251</f>
        <v>4500</v>
      </c>
      <c r="H251" s="83"/>
      <c r="I251" s="83">
        <f>G251+H251</f>
        <v>4500</v>
      </c>
      <c r="J251" s="84">
        <v>4500</v>
      </c>
      <c r="K251" s="102">
        <v>2171.7</v>
      </c>
      <c r="L251" s="102">
        <f t="shared" si="63"/>
        <v>48.25999999999999</v>
      </c>
    </row>
    <row r="252" spans="1:12" ht="30">
      <c r="A252" s="60"/>
      <c r="B252" s="60"/>
      <c r="C252" s="60">
        <v>2540</v>
      </c>
      <c r="D252" s="61" t="s">
        <v>184</v>
      </c>
      <c r="E252" s="84">
        <v>31407</v>
      </c>
      <c r="F252" s="84">
        <v>11000</v>
      </c>
      <c r="G252" s="84">
        <f aca="true" t="shared" si="80" ref="G252:G267">E252+F252</f>
        <v>42407</v>
      </c>
      <c r="H252" s="83"/>
      <c r="I252" s="83">
        <f>G252+H252</f>
        <v>42407</v>
      </c>
      <c r="J252" s="84">
        <v>42407</v>
      </c>
      <c r="K252" s="102">
        <v>18572.93</v>
      </c>
      <c r="L252" s="102">
        <f t="shared" si="63"/>
        <v>43.796849576720824</v>
      </c>
    </row>
    <row r="253" spans="1:12" ht="30">
      <c r="A253" s="60"/>
      <c r="B253" s="60"/>
      <c r="C253" s="60">
        <v>3020</v>
      </c>
      <c r="D253" s="61" t="s">
        <v>161</v>
      </c>
      <c r="E253" s="92">
        <v>33878</v>
      </c>
      <c r="F253" s="82"/>
      <c r="G253" s="82">
        <f t="shared" si="80"/>
        <v>33878</v>
      </c>
      <c r="H253" s="83"/>
      <c r="I253" s="83">
        <f aca="true" t="shared" si="81" ref="I253:I267">G253+H253</f>
        <v>33878</v>
      </c>
      <c r="J253" s="84">
        <v>33878</v>
      </c>
      <c r="K253" s="102">
        <v>15815.49</v>
      </c>
      <c r="L253" s="102">
        <f t="shared" si="63"/>
        <v>46.683659011748034</v>
      </c>
    </row>
    <row r="254" spans="1:12" ht="15">
      <c r="A254" s="60"/>
      <c r="B254" s="60"/>
      <c r="C254" s="60">
        <v>4010</v>
      </c>
      <c r="D254" s="61" t="s">
        <v>153</v>
      </c>
      <c r="E254" s="92">
        <v>350900</v>
      </c>
      <c r="F254" s="82"/>
      <c r="G254" s="82">
        <f t="shared" si="80"/>
        <v>350900</v>
      </c>
      <c r="H254" s="83"/>
      <c r="I254" s="83">
        <f t="shared" si="81"/>
        <v>350900</v>
      </c>
      <c r="J254" s="84">
        <v>330900</v>
      </c>
      <c r="K254" s="102">
        <v>158343.83</v>
      </c>
      <c r="L254" s="102">
        <f t="shared" si="63"/>
        <v>47.85247204593532</v>
      </c>
    </row>
    <row r="255" spans="1:12" ht="15">
      <c r="A255" s="60"/>
      <c r="B255" s="60"/>
      <c r="C255" s="60">
        <v>4040</v>
      </c>
      <c r="D255" s="61" t="s">
        <v>154</v>
      </c>
      <c r="E255" s="92">
        <v>28710</v>
      </c>
      <c r="F255" s="82"/>
      <c r="G255" s="82">
        <f t="shared" si="80"/>
        <v>28710</v>
      </c>
      <c r="H255" s="83"/>
      <c r="I255" s="83">
        <f t="shared" si="81"/>
        <v>28710</v>
      </c>
      <c r="J255" s="84">
        <v>28710</v>
      </c>
      <c r="K255" s="102">
        <v>25555.25</v>
      </c>
      <c r="L255" s="102">
        <f t="shared" si="63"/>
        <v>89.01166840822013</v>
      </c>
    </row>
    <row r="256" spans="1:12" ht="15">
      <c r="A256" s="60"/>
      <c r="B256" s="60"/>
      <c r="C256" s="60">
        <v>4110</v>
      </c>
      <c r="D256" s="61" t="s">
        <v>155</v>
      </c>
      <c r="E256" s="92">
        <v>74058</v>
      </c>
      <c r="F256" s="82"/>
      <c r="G256" s="82">
        <f t="shared" si="80"/>
        <v>74058</v>
      </c>
      <c r="H256" s="83"/>
      <c r="I256" s="83">
        <f t="shared" si="81"/>
        <v>74058</v>
      </c>
      <c r="J256" s="84">
        <v>68058</v>
      </c>
      <c r="K256" s="102">
        <v>35383.72</v>
      </c>
      <c r="L256" s="102">
        <f t="shared" si="63"/>
        <v>51.99053748273531</v>
      </c>
    </row>
    <row r="257" spans="1:12" ht="15">
      <c r="A257" s="60"/>
      <c r="B257" s="60"/>
      <c r="C257" s="60">
        <v>4120</v>
      </c>
      <c r="D257" s="61" t="s">
        <v>156</v>
      </c>
      <c r="E257" s="92">
        <v>10080</v>
      </c>
      <c r="F257" s="82"/>
      <c r="G257" s="82">
        <f t="shared" si="80"/>
        <v>10080</v>
      </c>
      <c r="H257" s="83"/>
      <c r="I257" s="83">
        <f t="shared" si="81"/>
        <v>10080</v>
      </c>
      <c r="J257" s="84">
        <v>9580</v>
      </c>
      <c r="K257" s="102">
        <v>4915.7</v>
      </c>
      <c r="L257" s="102">
        <f t="shared" si="63"/>
        <v>51.31210855949896</v>
      </c>
    </row>
    <row r="258" spans="1:12" ht="15">
      <c r="A258" s="60"/>
      <c r="B258" s="60"/>
      <c r="C258" s="60">
        <v>4170</v>
      </c>
      <c r="D258" s="61" t="s">
        <v>162</v>
      </c>
      <c r="E258" s="92">
        <v>9135</v>
      </c>
      <c r="F258" s="82"/>
      <c r="G258" s="82">
        <f t="shared" si="80"/>
        <v>9135</v>
      </c>
      <c r="H258" s="83"/>
      <c r="I258" s="83">
        <f t="shared" si="81"/>
        <v>9135</v>
      </c>
      <c r="J258" s="84">
        <v>9135</v>
      </c>
      <c r="K258" s="102">
        <v>5046.98</v>
      </c>
      <c r="L258" s="102">
        <f t="shared" si="63"/>
        <v>55.24882320744389</v>
      </c>
    </row>
    <row r="259" spans="1:12" ht="15">
      <c r="A259" s="60"/>
      <c r="B259" s="60"/>
      <c r="C259" s="60">
        <v>4210</v>
      </c>
      <c r="D259" s="61" t="s">
        <v>143</v>
      </c>
      <c r="E259" s="92">
        <v>13766</v>
      </c>
      <c r="F259" s="82"/>
      <c r="G259" s="82">
        <f t="shared" si="80"/>
        <v>13766</v>
      </c>
      <c r="H259" s="83"/>
      <c r="I259" s="83">
        <f t="shared" si="81"/>
        <v>13766</v>
      </c>
      <c r="J259" s="84">
        <v>13766</v>
      </c>
      <c r="K259" s="102">
        <v>5099.84</v>
      </c>
      <c r="L259" s="102">
        <f t="shared" si="63"/>
        <v>37.046636640999566</v>
      </c>
    </row>
    <row r="260" spans="1:12" ht="15">
      <c r="A260" s="60"/>
      <c r="B260" s="60"/>
      <c r="C260" s="60">
        <v>4220</v>
      </c>
      <c r="D260" s="61" t="s">
        <v>186</v>
      </c>
      <c r="E260" s="41">
        <v>62800</v>
      </c>
      <c r="F260" s="82"/>
      <c r="G260" s="82">
        <f t="shared" si="80"/>
        <v>62800</v>
      </c>
      <c r="H260" s="83"/>
      <c r="I260" s="83">
        <f t="shared" si="81"/>
        <v>62800</v>
      </c>
      <c r="J260" s="84">
        <v>62800</v>
      </c>
      <c r="K260" s="102">
        <v>26916</v>
      </c>
      <c r="L260" s="102">
        <f aca="true" t="shared" si="82" ref="L260:L323">K260*100/J260</f>
        <v>42.859872611464965</v>
      </c>
    </row>
    <row r="261" spans="1:12" ht="15">
      <c r="A261" s="60"/>
      <c r="B261" s="60"/>
      <c r="C261" s="60">
        <v>4260</v>
      </c>
      <c r="D261" s="61" t="s">
        <v>163</v>
      </c>
      <c r="E261" s="41">
        <v>19010</v>
      </c>
      <c r="F261" s="82"/>
      <c r="G261" s="82">
        <f t="shared" si="80"/>
        <v>19010</v>
      </c>
      <c r="H261" s="83"/>
      <c r="I261" s="83">
        <f t="shared" si="81"/>
        <v>19010</v>
      </c>
      <c r="J261" s="84">
        <v>19010</v>
      </c>
      <c r="K261" s="102">
        <v>13902.86</v>
      </c>
      <c r="L261" s="102">
        <f t="shared" si="82"/>
        <v>73.13445554971068</v>
      </c>
    </row>
    <row r="262" spans="1:12" ht="15">
      <c r="A262" s="60"/>
      <c r="B262" s="60"/>
      <c r="C262" s="60">
        <v>4270</v>
      </c>
      <c r="D262" s="61" t="s">
        <v>144</v>
      </c>
      <c r="E262" s="41">
        <v>6378</v>
      </c>
      <c r="F262" s="82"/>
      <c r="G262" s="82">
        <f t="shared" si="80"/>
        <v>6378</v>
      </c>
      <c r="H262" s="83"/>
      <c r="I262" s="83">
        <f t="shared" si="81"/>
        <v>6378</v>
      </c>
      <c r="J262" s="84">
        <v>22878</v>
      </c>
      <c r="K262" s="102"/>
      <c r="L262" s="102">
        <f t="shared" si="82"/>
        <v>0</v>
      </c>
    </row>
    <row r="263" spans="1:12" ht="15">
      <c r="A263" s="60"/>
      <c r="B263" s="60"/>
      <c r="C263" s="60">
        <v>4280</v>
      </c>
      <c r="D263" s="61" t="s">
        <v>164</v>
      </c>
      <c r="E263" s="41">
        <v>1144</v>
      </c>
      <c r="F263" s="82"/>
      <c r="G263" s="82">
        <f t="shared" si="80"/>
        <v>1144</v>
      </c>
      <c r="H263" s="83"/>
      <c r="I263" s="83">
        <f t="shared" si="81"/>
        <v>1144</v>
      </c>
      <c r="J263" s="84">
        <v>1144</v>
      </c>
      <c r="K263" s="102">
        <v>438</v>
      </c>
      <c r="L263" s="102">
        <f t="shared" si="82"/>
        <v>38.28671328671329</v>
      </c>
    </row>
    <row r="264" spans="1:12" ht="15">
      <c r="A264" s="60"/>
      <c r="B264" s="60"/>
      <c r="C264" s="60">
        <v>4300</v>
      </c>
      <c r="D264" s="61" t="s">
        <v>145</v>
      </c>
      <c r="E264" s="41">
        <v>10000</v>
      </c>
      <c r="F264" s="82"/>
      <c r="G264" s="82">
        <f t="shared" si="80"/>
        <v>10000</v>
      </c>
      <c r="H264" s="83"/>
      <c r="I264" s="83">
        <f t="shared" si="81"/>
        <v>10000</v>
      </c>
      <c r="J264" s="84">
        <v>10000</v>
      </c>
      <c r="K264" s="102">
        <v>5298.73</v>
      </c>
      <c r="L264" s="102">
        <f t="shared" si="82"/>
        <v>52.9873</v>
      </c>
    </row>
    <row r="265" spans="1:12" ht="15">
      <c r="A265" s="60"/>
      <c r="B265" s="60"/>
      <c r="C265" s="60">
        <v>4410</v>
      </c>
      <c r="D265" s="61" t="s">
        <v>157</v>
      </c>
      <c r="E265" s="41">
        <v>795</v>
      </c>
      <c r="F265" s="82"/>
      <c r="G265" s="82">
        <f t="shared" si="80"/>
        <v>795</v>
      </c>
      <c r="H265" s="83"/>
      <c r="I265" s="83">
        <f t="shared" si="81"/>
        <v>795</v>
      </c>
      <c r="J265" s="84">
        <v>795</v>
      </c>
      <c r="K265" s="102">
        <v>198.49</v>
      </c>
      <c r="L265" s="102">
        <f t="shared" si="82"/>
        <v>24.967295597484277</v>
      </c>
    </row>
    <row r="266" spans="1:12" ht="15">
      <c r="A266" s="60"/>
      <c r="B266" s="60"/>
      <c r="C266" s="60">
        <v>4430</v>
      </c>
      <c r="D266" s="61" t="s">
        <v>150</v>
      </c>
      <c r="E266" s="41">
        <v>984</v>
      </c>
      <c r="F266" s="82"/>
      <c r="G266" s="82">
        <f t="shared" si="80"/>
        <v>984</v>
      </c>
      <c r="H266" s="83"/>
      <c r="I266" s="83">
        <f t="shared" si="81"/>
        <v>984</v>
      </c>
      <c r="J266" s="84">
        <v>984</v>
      </c>
      <c r="K266" s="102">
        <v>770.4</v>
      </c>
      <c r="L266" s="102">
        <f t="shared" si="82"/>
        <v>78.29268292682927</v>
      </c>
    </row>
    <row r="267" spans="1:12" ht="30">
      <c r="A267" s="60"/>
      <c r="B267" s="60"/>
      <c r="C267" s="60">
        <v>4440</v>
      </c>
      <c r="D267" s="61" t="s">
        <v>158</v>
      </c>
      <c r="E267" s="41">
        <v>23859</v>
      </c>
      <c r="F267" s="82"/>
      <c r="G267" s="82">
        <f t="shared" si="80"/>
        <v>23859</v>
      </c>
      <c r="H267" s="83"/>
      <c r="I267" s="83">
        <f t="shared" si="81"/>
        <v>23859</v>
      </c>
      <c r="J267" s="84">
        <v>23859</v>
      </c>
      <c r="K267" s="102">
        <v>18895</v>
      </c>
      <c r="L267" s="102">
        <f t="shared" si="82"/>
        <v>79.1944339662182</v>
      </c>
    </row>
    <row r="268" spans="1:12" ht="30">
      <c r="A268" s="60"/>
      <c r="B268" s="60"/>
      <c r="C268" s="60">
        <v>6050</v>
      </c>
      <c r="D268" s="61" t="s">
        <v>183</v>
      </c>
      <c r="E268" s="41"/>
      <c r="F268" s="82"/>
      <c r="G268" s="82"/>
      <c r="H268" s="83"/>
      <c r="I268" s="83"/>
      <c r="J268" s="84">
        <v>10000</v>
      </c>
      <c r="K268" s="102"/>
      <c r="L268" s="102">
        <f t="shared" si="82"/>
        <v>0</v>
      </c>
    </row>
    <row r="269" spans="1:12" ht="15">
      <c r="A269" s="60"/>
      <c r="B269" s="60">
        <v>80105</v>
      </c>
      <c r="C269" s="60"/>
      <c r="D269" s="61" t="s">
        <v>187</v>
      </c>
      <c r="E269" s="41"/>
      <c r="F269" s="82">
        <f aca="true" t="shared" si="83" ref="F269:K269">F270</f>
        <v>12000</v>
      </c>
      <c r="G269" s="82">
        <f t="shared" si="83"/>
        <v>12000</v>
      </c>
      <c r="H269" s="82">
        <f t="shared" si="83"/>
        <v>0</v>
      </c>
      <c r="I269" s="116">
        <f t="shared" si="83"/>
        <v>12000</v>
      </c>
      <c r="J269" s="84">
        <f t="shared" si="83"/>
        <v>12000</v>
      </c>
      <c r="K269" s="102">
        <f t="shared" si="83"/>
        <v>6813.42</v>
      </c>
      <c r="L269" s="102">
        <f t="shared" si="82"/>
        <v>56.7785</v>
      </c>
    </row>
    <row r="270" spans="1:12" ht="60">
      <c r="A270" s="60"/>
      <c r="B270" s="60"/>
      <c r="C270" s="60">
        <v>2310</v>
      </c>
      <c r="D270" s="61" t="s">
        <v>185</v>
      </c>
      <c r="E270" s="41"/>
      <c r="F270" s="82">
        <v>12000</v>
      </c>
      <c r="G270" s="82">
        <f>F270+E270</f>
        <v>12000</v>
      </c>
      <c r="H270" s="83"/>
      <c r="I270" s="83">
        <f>G270+H270</f>
        <v>12000</v>
      </c>
      <c r="J270" s="84">
        <v>12000</v>
      </c>
      <c r="K270" s="102">
        <v>6813.42</v>
      </c>
      <c r="L270" s="102">
        <f t="shared" si="82"/>
        <v>56.7785</v>
      </c>
    </row>
    <row r="271" spans="1:12" ht="15">
      <c r="A271" s="60"/>
      <c r="B271" s="60">
        <v>80110</v>
      </c>
      <c r="C271" s="60"/>
      <c r="D271" s="61" t="s">
        <v>188</v>
      </c>
      <c r="E271" s="41">
        <f aca="true" t="shared" si="84" ref="E271:K271">SUM(E272:E287)</f>
        <v>1016486</v>
      </c>
      <c r="F271" s="41">
        <f t="shared" si="84"/>
        <v>-82400</v>
      </c>
      <c r="G271" s="41">
        <f t="shared" si="84"/>
        <v>934086</v>
      </c>
      <c r="H271" s="41">
        <f t="shared" si="84"/>
        <v>0</v>
      </c>
      <c r="I271" s="62">
        <f t="shared" si="84"/>
        <v>934086</v>
      </c>
      <c r="J271" s="84">
        <f t="shared" si="84"/>
        <v>934086</v>
      </c>
      <c r="K271" s="102">
        <f t="shared" si="84"/>
        <v>506107.46</v>
      </c>
      <c r="L271" s="102">
        <f t="shared" si="82"/>
        <v>54.18210528794993</v>
      </c>
    </row>
    <row r="272" spans="1:12" ht="30">
      <c r="A272" s="60"/>
      <c r="B272" s="60"/>
      <c r="C272" s="60">
        <v>3020</v>
      </c>
      <c r="D272" s="61" t="s">
        <v>161</v>
      </c>
      <c r="E272" s="41">
        <v>54559</v>
      </c>
      <c r="F272" s="82"/>
      <c r="G272" s="82">
        <f aca="true" t="shared" si="85" ref="G272:G287">E272+F272</f>
        <v>54559</v>
      </c>
      <c r="H272" s="83"/>
      <c r="I272" s="83">
        <f>G272+H272</f>
        <v>54559</v>
      </c>
      <c r="J272" s="84">
        <v>54559</v>
      </c>
      <c r="K272" s="102">
        <v>24806.25</v>
      </c>
      <c r="L272" s="102">
        <f t="shared" si="82"/>
        <v>45.466834069539395</v>
      </c>
    </row>
    <row r="273" spans="1:12" ht="15">
      <c r="A273" s="60"/>
      <c r="B273" s="60"/>
      <c r="C273" s="60">
        <v>4010</v>
      </c>
      <c r="D273" s="61" t="s">
        <v>153</v>
      </c>
      <c r="E273" s="41">
        <v>626527</v>
      </c>
      <c r="F273" s="82">
        <v>-68400</v>
      </c>
      <c r="G273" s="82">
        <f t="shared" si="85"/>
        <v>558127</v>
      </c>
      <c r="H273" s="83"/>
      <c r="I273" s="83">
        <f aca="true" t="shared" si="86" ref="I273:I287">G273+H273</f>
        <v>558127</v>
      </c>
      <c r="J273" s="84">
        <v>558127</v>
      </c>
      <c r="K273" s="102">
        <v>284001.3</v>
      </c>
      <c r="L273" s="102">
        <f t="shared" si="82"/>
        <v>50.8847090357571</v>
      </c>
    </row>
    <row r="274" spans="1:12" ht="15">
      <c r="A274" s="60"/>
      <c r="B274" s="60"/>
      <c r="C274" s="60">
        <v>4040</v>
      </c>
      <c r="D274" s="61" t="s">
        <v>154</v>
      </c>
      <c r="E274" s="41">
        <v>49829</v>
      </c>
      <c r="F274" s="82"/>
      <c r="G274" s="82">
        <f t="shared" si="85"/>
        <v>49829</v>
      </c>
      <c r="H274" s="83"/>
      <c r="I274" s="83">
        <f t="shared" si="86"/>
        <v>49829</v>
      </c>
      <c r="J274" s="84">
        <v>49829</v>
      </c>
      <c r="K274" s="102">
        <v>38016.96</v>
      </c>
      <c r="L274" s="102">
        <f t="shared" si="82"/>
        <v>76.2948483814646</v>
      </c>
    </row>
    <row r="275" spans="1:12" ht="15">
      <c r="A275" s="60"/>
      <c r="B275" s="60"/>
      <c r="C275" s="60">
        <v>4110</v>
      </c>
      <c r="D275" s="61" t="s">
        <v>155</v>
      </c>
      <c r="E275" s="41">
        <v>131010</v>
      </c>
      <c r="F275" s="82">
        <v>-12300</v>
      </c>
      <c r="G275" s="82">
        <f t="shared" si="85"/>
        <v>118710</v>
      </c>
      <c r="H275" s="83"/>
      <c r="I275" s="83">
        <f t="shared" si="86"/>
        <v>118710</v>
      </c>
      <c r="J275" s="84">
        <v>118710</v>
      </c>
      <c r="K275" s="102">
        <v>60626.56</v>
      </c>
      <c r="L275" s="102">
        <f t="shared" si="82"/>
        <v>51.07114817622778</v>
      </c>
    </row>
    <row r="276" spans="1:12" ht="15">
      <c r="A276" s="60"/>
      <c r="B276" s="60"/>
      <c r="C276" s="60">
        <v>4120</v>
      </c>
      <c r="D276" s="61" t="s">
        <v>156</v>
      </c>
      <c r="E276" s="41">
        <v>17838</v>
      </c>
      <c r="F276" s="82">
        <v>-1700</v>
      </c>
      <c r="G276" s="82">
        <f t="shared" si="85"/>
        <v>16138</v>
      </c>
      <c r="H276" s="83"/>
      <c r="I276" s="83">
        <f t="shared" si="86"/>
        <v>16138</v>
      </c>
      <c r="J276" s="84">
        <v>16138</v>
      </c>
      <c r="K276" s="102">
        <v>8374.42</v>
      </c>
      <c r="L276" s="102">
        <f t="shared" si="82"/>
        <v>51.89255174123188</v>
      </c>
    </row>
    <row r="277" spans="1:12" ht="30">
      <c r="A277" s="60"/>
      <c r="B277" s="60"/>
      <c r="C277" s="60">
        <v>4140</v>
      </c>
      <c r="D277" s="61" t="s">
        <v>181</v>
      </c>
      <c r="E277" s="41">
        <v>3641</v>
      </c>
      <c r="F277" s="82"/>
      <c r="G277" s="82">
        <f t="shared" si="85"/>
        <v>3641</v>
      </c>
      <c r="H277" s="83"/>
      <c r="I277" s="83">
        <f t="shared" si="86"/>
        <v>3641</v>
      </c>
      <c r="J277" s="84">
        <v>3641</v>
      </c>
      <c r="K277" s="102"/>
      <c r="L277" s="102">
        <f t="shared" si="82"/>
        <v>0</v>
      </c>
    </row>
    <row r="278" spans="1:12" ht="15">
      <c r="A278" s="60"/>
      <c r="B278" s="60"/>
      <c r="C278" s="60">
        <v>4210</v>
      </c>
      <c r="D278" s="61" t="s">
        <v>143</v>
      </c>
      <c r="E278" s="41">
        <v>22422</v>
      </c>
      <c r="F278" s="82"/>
      <c r="G278" s="82">
        <f t="shared" si="85"/>
        <v>22422</v>
      </c>
      <c r="H278" s="83"/>
      <c r="I278" s="83">
        <f t="shared" si="86"/>
        <v>22422</v>
      </c>
      <c r="J278" s="84">
        <v>22422</v>
      </c>
      <c r="K278" s="102">
        <v>10734.32</v>
      </c>
      <c r="L278" s="102">
        <f t="shared" si="82"/>
        <v>47.87405227009187</v>
      </c>
    </row>
    <row r="279" spans="1:12" ht="30">
      <c r="A279" s="60"/>
      <c r="B279" s="60"/>
      <c r="C279" s="60">
        <v>4240</v>
      </c>
      <c r="D279" s="61" t="s">
        <v>182</v>
      </c>
      <c r="E279" s="41">
        <v>4096</v>
      </c>
      <c r="F279" s="82"/>
      <c r="G279" s="82">
        <f t="shared" si="85"/>
        <v>4096</v>
      </c>
      <c r="H279" s="83"/>
      <c r="I279" s="83">
        <f t="shared" si="86"/>
        <v>4096</v>
      </c>
      <c r="J279" s="84">
        <v>4096</v>
      </c>
      <c r="K279" s="102">
        <v>978.44</v>
      </c>
      <c r="L279" s="102">
        <f t="shared" si="82"/>
        <v>23.8876953125</v>
      </c>
    </row>
    <row r="280" spans="1:12" ht="15">
      <c r="A280" s="60"/>
      <c r="B280" s="60"/>
      <c r="C280" s="60">
        <v>4260</v>
      </c>
      <c r="D280" s="61" t="s">
        <v>163</v>
      </c>
      <c r="E280" s="41">
        <v>29636</v>
      </c>
      <c r="F280" s="82"/>
      <c r="G280" s="82">
        <f t="shared" si="85"/>
        <v>29636</v>
      </c>
      <c r="H280" s="83"/>
      <c r="I280" s="83">
        <f t="shared" si="86"/>
        <v>29636</v>
      </c>
      <c r="J280" s="84">
        <v>29636</v>
      </c>
      <c r="K280" s="102">
        <v>26268.64</v>
      </c>
      <c r="L280" s="102">
        <f t="shared" si="82"/>
        <v>88.6376029153732</v>
      </c>
    </row>
    <row r="281" spans="1:12" ht="15">
      <c r="A281" s="60"/>
      <c r="B281" s="60"/>
      <c r="C281" s="60">
        <v>4270</v>
      </c>
      <c r="D281" s="61" t="s">
        <v>144</v>
      </c>
      <c r="E281" s="41">
        <v>5792</v>
      </c>
      <c r="F281" s="82"/>
      <c r="G281" s="82">
        <f t="shared" si="85"/>
        <v>5792</v>
      </c>
      <c r="H281" s="83"/>
      <c r="I281" s="83">
        <f t="shared" si="86"/>
        <v>5792</v>
      </c>
      <c r="J281" s="84">
        <v>5792</v>
      </c>
      <c r="K281" s="102">
        <v>4143.7</v>
      </c>
      <c r="L281" s="102">
        <f t="shared" si="82"/>
        <v>71.5417817679558</v>
      </c>
    </row>
    <row r="282" spans="1:12" ht="15">
      <c r="A282" s="60"/>
      <c r="B282" s="60"/>
      <c r="C282" s="60">
        <v>4280</v>
      </c>
      <c r="D282" s="61" t="s">
        <v>164</v>
      </c>
      <c r="E282" s="41">
        <v>1405</v>
      </c>
      <c r="F282" s="82"/>
      <c r="G282" s="82">
        <f t="shared" si="85"/>
        <v>1405</v>
      </c>
      <c r="H282" s="83"/>
      <c r="I282" s="83">
        <f t="shared" si="86"/>
        <v>1405</v>
      </c>
      <c r="J282" s="84">
        <v>1405</v>
      </c>
      <c r="K282" s="102">
        <v>779.17</v>
      </c>
      <c r="L282" s="102">
        <f t="shared" si="82"/>
        <v>55.45693950177936</v>
      </c>
    </row>
    <row r="283" spans="1:12" ht="15">
      <c r="A283" s="60"/>
      <c r="B283" s="60"/>
      <c r="C283" s="60">
        <v>4300</v>
      </c>
      <c r="D283" s="61" t="s">
        <v>145</v>
      </c>
      <c r="E283" s="41">
        <v>26204</v>
      </c>
      <c r="F283" s="82"/>
      <c r="G283" s="82">
        <f t="shared" si="85"/>
        <v>26204</v>
      </c>
      <c r="H283" s="83"/>
      <c r="I283" s="83">
        <f t="shared" si="86"/>
        <v>26204</v>
      </c>
      <c r="J283" s="84">
        <v>26204</v>
      </c>
      <c r="K283" s="102">
        <v>14543.69</v>
      </c>
      <c r="L283" s="102">
        <f t="shared" si="82"/>
        <v>55.501793619294766</v>
      </c>
    </row>
    <row r="284" spans="1:12" ht="15">
      <c r="A284" s="60"/>
      <c r="B284" s="60"/>
      <c r="C284" s="60">
        <v>4350</v>
      </c>
      <c r="D284" s="61" t="s">
        <v>165</v>
      </c>
      <c r="E284" s="41">
        <v>1319</v>
      </c>
      <c r="F284" s="82"/>
      <c r="G284" s="82">
        <f t="shared" si="85"/>
        <v>1319</v>
      </c>
      <c r="H284" s="83"/>
      <c r="I284" s="83">
        <f t="shared" si="86"/>
        <v>1319</v>
      </c>
      <c r="J284" s="84">
        <v>1319</v>
      </c>
      <c r="K284" s="102">
        <v>611.82</v>
      </c>
      <c r="L284" s="102">
        <f t="shared" si="82"/>
        <v>46.38514025777104</v>
      </c>
    </row>
    <row r="285" spans="1:12" ht="15">
      <c r="A285" s="60"/>
      <c r="B285" s="60"/>
      <c r="C285" s="60">
        <v>4410</v>
      </c>
      <c r="D285" s="61" t="s">
        <v>157</v>
      </c>
      <c r="E285" s="41">
        <v>1826</v>
      </c>
      <c r="F285" s="82"/>
      <c r="G285" s="82">
        <f t="shared" si="85"/>
        <v>1826</v>
      </c>
      <c r="H285" s="83"/>
      <c r="I285" s="83">
        <f t="shared" si="86"/>
        <v>1826</v>
      </c>
      <c r="J285" s="84">
        <v>1826</v>
      </c>
      <c r="K285" s="102">
        <v>653.19</v>
      </c>
      <c r="L285" s="102">
        <f t="shared" si="82"/>
        <v>35.77163198247536</v>
      </c>
    </row>
    <row r="286" spans="1:12" ht="15">
      <c r="A286" s="60"/>
      <c r="B286" s="60"/>
      <c r="C286" s="60">
        <v>4430</v>
      </c>
      <c r="D286" s="61" t="s">
        <v>150</v>
      </c>
      <c r="E286" s="41">
        <v>1128</v>
      </c>
      <c r="F286" s="82"/>
      <c r="G286" s="82">
        <f t="shared" si="85"/>
        <v>1128</v>
      </c>
      <c r="H286" s="83"/>
      <c r="I286" s="83">
        <f t="shared" si="86"/>
        <v>1128</v>
      </c>
      <c r="J286" s="84">
        <v>1128</v>
      </c>
      <c r="K286" s="102">
        <v>1128</v>
      </c>
      <c r="L286" s="102">
        <f t="shared" si="82"/>
        <v>100</v>
      </c>
    </row>
    <row r="287" spans="1:12" ht="30">
      <c r="A287" s="60"/>
      <c r="B287" s="60"/>
      <c r="C287" s="60">
        <v>4440</v>
      </c>
      <c r="D287" s="61" t="s">
        <v>158</v>
      </c>
      <c r="E287" s="41">
        <v>39254</v>
      </c>
      <c r="F287" s="82"/>
      <c r="G287" s="82">
        <f t="shared" si="85"/>
        <v>39254</v>
      </c>
      <c r="H287" s="83"/>
      <c r="I287" s="83">
        <f t="shared" si="86"/>
        <v>39254</v>
      </c>
      <c r="J287" s="84">
        <v>39254</v>
      </c>
      <c r="K287" s="102">
        <v>30441</v>
      </c>
      <c r="L287" s="102">
        <f t="shared" si="82"/>
        <v>77.54878483721404</v>
      </c>
    </row>
    <row r="288" spans="1:12" ht="15">
      <c r="A288" s="60"/>
      <c r="B288" s="60">
        <v>80113</v>
      </c>
      <c r="C288" s="60"/>
      <c r="D288" s="61" t="s">
        <v>189</v>
      </c>
      <c r="E288" s="41">
        <f aca="true" t="shared" si="87" ref="E288:K288">SUM(E289:E290)</f>
        <v>316262</v>
      </c>
      <c r="F288" s="41">
        <f t="shared" si="87"/>
        <v>0</v>
      </c>
      <c r="G288" s="41">
        <f t="shared" si="87"/>
        <v>316262</v>
      </c>
      <c r="H288" s="41">
        <f t="shared" si="87"/>
        <v>0</v>
      </c>
      <c r="I288" s="62">
        <f t="shared" si="87"/>
        <v>316262</v>
      </c>
      <c r="J288" s="84">
        <f t="shared" si="87"/>
        <v>316262</v>
      </c>
      <c r="K288" s="102">
        <f t="shared" si="87"/>
        <v>174024.11</v>
      </c>
      <c r="L288" s="102">
        <f t="shared" si="82"/>
        <v>55.0252986447945</v>
      </c>
    </row>
    <row r="289" spans="1:12" ht="15">
      <c r="A289" s="60"/>
      <c r="B289" s="60"/>
      <c r="C289" s="60">
        <v>4210</v>
      </c>
      <c r="D289" s="61" t="s">
        <v>143</v>
      </c>
      <c r="E289" s="41">
        <v>22000</v>
      </c>
      <c r="F289" s="82"/>
      <c r="G289" s="82">
        <f>E289+F289</f>
        <v>22000</v>
      </c>
      <c r="H289" s="83"/>
      <c r="I289" s="83">
        <f>G289+H289</f>
        <v>22000</v>
      </c>
      <c r="J289" s="84">
        <v>22000</v>
      </c>
      <c r="K289" s="102">
        <v>2962.15</v>
      </c>
      <c r="L289" s="102">
        <f t="shared" si="82"/>
        <v>13.464318181818182</v>
      </c>
    </row>
    <row r="290" spans="1:12" ht="15">
      <c r="A290" s="60"/>
      <c r="B290" s="60"/>
      <c r="C290" s="60">
        <v>4300</v>
      </c>
      <c r="D290" s="61" t="s">
        <v>145</v>
      </c>
      <c r="E290" s="41">
        <v>294262</v>
      </c>
      <c r="F290" s="82"/>
      <c r="G290" s="82">
        <f>E290+F290</f>
        <v>294262</v>
      </c>
      <c r="H290" s="83"/>
      <c r="I290" s="83">
        <f>G290+H290</f>
        <v>294262</v>
      </c>
      <c r="J290" s="84">
        <v>294262</v>
      </c>
      <c r="K290" s="102">
        <v>171061.96</v>
      </c>
      <c r="L290" s="102">
        <f t="shared" si="82"/>
        <v>58.132534951845635</v>
      </c>
    </row>
    <row r="291" spans="1:12" ht="15">
      <c r="A291" s="60"/>
      <c r="B291" s="60">
        <v>80146</v>
      </c>
      <c r="C291" s="60"/>
      <c r="D291" s="61" t="s">
        <v>190</v>
      </c>
      <c r="E291" s="41">
        <f aca="true" t="shared" si="88" ref="E291:K291">E292+E293</f>
        <v>20479</v>
      </c>
      <c r="F291" s="41">
        <f t="shared" si="88"/>
        <v>0</v>
      </c>
      <c r="G291" s="41">
        <f t="shared" si="88"/>
        <v>20479</v>
      </c>
      <c r="H291" s="41">
        <f t="shared" si="88"/>
        <v>0</v>
      </c>
      <c r="I291" s="62">
        <f t="shared" si="88"/>
        <v>20479</v>
      </c>
      <c r="J291" s="84">
        <f t="shared" si="88"/>
        <v>20479</v>
      </c>
      <c r="K291" s="102">
        <f t="shared" si="88"/>
        <v>11806.48</v>
      </c>
      <c r="L291" s="102">
        <f t="shared" si="82"/>
        <v>57.65164314663802</v>
      </c>
    </row>
    <row r="292" spans="1:12" ht="15">
      <c r="A292" s="60"/>
      <c r="B292" s="60"/>
      <c r="C292" s="60">
        <v>4300</v>
      </c>
      <c r="D292" s="61" t="s">
        <v>145</v>
      </c>
      <c r="E292" s="41">
        <v>19479</v>
      </c>
      <c r="F292" s="82"/>
      <c r="G292" s="82">
        <f>E292+F292</f>
        <v>19479</v>
      </c>
      <c r="H292" s="83">
        <v>-300</v>
      </c>
      <c r="I292" s="83">
        <f>G292+H292</f>
        <v>19179</v>
      </c>
      <c r="J292" s="84">
        <v>19179</v>
      </c>
      <c r="K292" s="102">
        <v>10913</v>
      </c>
      <c r="L292" s="102">
        <f t="shared" si="82"/>
        <v>56.90077689139163</v>
      </c>
    </row>
    <row r="293" spans="1:12" ht="15">
      <c r="A293" s="60"/>
      <c r="B293" s="60"/>
      <c r="C293" s="60">
        <v>4410</v>
      </c>
      <c r="D293" s="61" t="s">
        <v>157</v>
      </c>
      <c r="E293" s="41">
        <v>1000</v>
      </c>
      <c r="F293" s="82"/>
      <c r="G293" s="82">
        <f>E293+F293</f>
        <v>1000</v>
      </c>
      <c r="H293" s="83">
        <v>300</v>
      </c>
      <c r="I293" s="83">
        <f>G293+H293</f>
        <v>1300</v>
      </c>
      <c r="J293" s="84">
        <v>1300</v>
      </c>
      <c r="K293" s="102">
        <v>893.48</v>
      </c>
      <c r="L293" s="102">
        <f t="shared" si="82"/>
        <v>68.72923076923077</v>
      </c>
    </row>
    <row r="294" spans="1:12" ht="15">
      <c r="A294" s="60"/>
      <c r="B294" s="60">
        <v>80195</v>
      </c>
      <c r="C294" s="60"/>
      <c r="D294" s="61" t="s">
        <v>12</v>
      </c>
      <c r="E294" s="41">
        <f aca="true" t="shared" si="89" ref="E294:K294">SUM(E295:E304)</f>
        <v>119500</v>
      </c>
      <c r="F294" s="41">
        <f t="shared" si="89"/>
        <v>0</v>
      </c>
      <c r="G294" s="41">
        <f t="shared" si="89"/>
        <v>119500</v>
      </c>
      <c r="H294" s="41">
        <f t="shared" si="89"/>
        <v>0</v>
      </c>
      <c r="I294" s="62">
        <f t="shared" si="89"/>
        <v>119500</v>
      </c>
      <c r="J294" s="84">
        <f t="shared" si="89"/>
        <v>119500</v>
      </c>
      <c r="K294" s="102">
        <f t="shared" si="89"/>
        <v>68717.44</v>
      </c>
      <c r="L294" s="102">
        <f t="shared" si="82"/>
        <v>57.50413389121339</v>
      </c>
    </row>
    <row r="295" spans="1:12" ht="30">
      <c r="A295" s="60"/>
      <c r="B295" s="60"/>
      <c r="C295" s="60">
        <v>3020</v>
      </c>
      <c r="D295" s="61" t="s">
        <v>161</v>
      </c>
      <c r="E295" s="41">
        <v>210</v>
      </c>
      <c r="F295" s="82"/>
      <c r="G295" s="82">
        <f aca="true" t="shared" si="90" ref="G295:G304">E295+F295</f>
        <v>210</v>
      </c>
      <c r="H295" s="83"/>
      <c r="I295" s="83">
        <f>G295+H295</f>
        <v>210</v>
      </c>
      <c r="J295" s="84">
        <v>210</v>
      </c>
      <c r="K295" s="102">
        <v>11</v>
      </c>
      <c r="L295" s="102">
        <f t="shared" si="82"/>
        <v>5.238095238095238</v>
      </c>
    </row>
    <row r="296" spans="1:12" ht="15">
      <c r="A296" s="60"/>
      <c r="B296" s="60"/>
      <c r="C296" s="60">
        <v>4010</v>
      </c>
      <c r="D296" s="61" t="s">
        <v>153</v>
      </c>
      <c r="E296" s="41">
        <v>64000</v>
      </c>
      <c r="F296" s="82"/>
      <c r="G296" s="82">
        <f t="shared" si="90"/>
        <v>64000</v>
      </c>
      <c r="H296" s="83"/>
      <c r="I296" s="83">
        <f aca="true" t="shared" si="91" ref="I296:I304">G296+H296</f>
        <v>64000</v>
      </c>
      <c r="J296" s="84">
        <v>64000</v>
      </c>
      <c r="K296" s="102">
        <v>32033.51</v>
      </c>
      <c r="L296" s="102">
        <f t="shared" si="82"/>
        <v>50.052359375</v>
      </c>
    </row>
    <row r="297" spans="1:12" ht="15">
      <c r="A297" s="60"/>
      <c r="B297" s="60"/>
      <c r="C297" s="60">
        <v>4040</v>
      </c>
      <c r="D297" s="61" t="s">
        <v>154</v>
      </c>
      <c r="E297" s="41">
        <v>5300</v>
      </c>
      <c r="F297" s="82"/>
      <c r="G297" s="82">
        <f t="shared" si="90"/>
        <v>5300</v>
      </c>
      <c r="H297" s="83"/>
      <c r="I297" s="83">
        <f t="shared" si="91"/>
        <v>5300</v>
      </c>
      <c r="J297" s="84">
        <v>5300</v>
      </c>
      <c r="K297" s="102">
        <v>5024.1</v>
      </c>
      <c r="L297" s="102">
        <f t="shared" si="82"/>
        <v>94.79433962264152</v>
      </c>
    </row>
    <row r="298" spans="1:12" ht="15">
      <c r="A298" s="60"/>
      <c r="B298" s="60"/>
      <c r="C298" s="60">
        <v>4110</v>
      </c>
      <c r="D298" s="61" t="s">
        <v>155</v>
      </c>
      <c r="E298" s="41">
        <v>11940</v>
      </c>
      <c r="F298" s="82"/>
      <c r="G298" s="82">
        <f t="shared" si="90"/>
        <v>11940</v>
      </c>
      <c r="H298" s="83"/>
      <c r="I298" s="83">
        <f t="shared" si="91"/>
        <v>11940</v>
      </c>
      <c r="J298" s="84">
        <v>11940</v>
      </c>
      <c r="K298" s="102">
        <v>6354.34</v>
      </c>
      <c r="L298" s="102">
        <f t="shared" si="82"/>
        <v>53.21892797319933</v>
      </c>
    </row>
    <row r="299" spans="1:12" ht="15">
      <c r="A299" s="60"/>
      <c r="B299" s="60"/>
      <c r="C299" s="60">
        <v>4120</v>
      </c>
      <c r="D299" s="61" t="s">
        <v>156</v>
      </c>
      <c r="E299" s="41">
        <v>1700</v>
      </c>
      <c r="F299" s="82"/>
      <c r="G299" s="82">
        <f t="shared" si="90"/>
        <v>1700</v>
      </c>
      <c r="H299" s="83"/>
      <c r="I299" s="83">
        <f t="shared" si="91"/>
        <v>1700</v>
      </c>
      <c r="J299" s="84">
        <v>1700</v>
      </c>
      <c r="K299" s="102">
        <v>906.5</v>
      </c>
      <c r="L299" s="102">
        <f t="shared" si="82"/>
        <v>53.3235294117647</v>
      </c>
    </row>
    <row r="300" spans="1:12" ht="15">
      <c r="A300" s="60"/>
      <c r="B300" s="60"/>
      <c r="C300" s="60">
        <v>4170</v>
      </c>
      <c r="D300" s="61" t="s">
        <v>162</v>
      </c>
      <c r="E300" s="41">
        <v>800</v>
      </c>
      <c r="F300" s="82"/>
      <c r="G300" s="82">
        <f t="shared" si="90"/>
        <v>800</v>
      </c>
      <c r="H300" s="83"/>
      <c r="I300" s="83">
        <f t="shared" si="91"/>
        <v>800</v>
      </c>
      <c r="J300" s="84">
        <v>800</v>
      </c>
      <c r="K300" s="102">
        <v>62.71</v>
      </c>
      <c r="L300" s="102">
        <f t="shared" si="82"/>
        <v>7.83875</v>
      </c>
    </row>
    <row r="301" spans="1:12" ht="15">
      <c r="A301" s="60"/>
      <c r="B301" s="60"/>
      <c r="C301" s="60">
        <v>4210</v>
      </c>
      <c r="D301" s="61" t="s">
        <v>143</v>
      </c>
      <c r="E301" s="41">
        <v>4700</v>
      </c>
      <c r="F301" s="82"/>
      <c r="G301" s="82">
        <f t="shared" si="90"/>
        <v>4700</v>
      </c>
      <c r="H301" s="83"/>
      <c r="I301" s="83">
        <f t="shared" si="91"/>
        <v>4700</v>
      </c>
      <c r="J301" s="84">
        <v>7700</v>
      </c>
      <c r="K301" s="102">
        <v>3067.25</v>
      </c>
      <c r="L301" s="102">
        <f t="shared" si="82"/>
        <v>39.83441558441559</v>
      </c>
    </row>
    <row r="302" spans="1:12" ht="15">
      <c r="A302" s="60"/>
      <c r="B302" s="60"/>
      <c r="C302" s="60">
        <v>4300</v>
      </c>
      <c r="D302" s="61" t="s">
        <v>145</v>
      </c>
      <c r="E302" s="41">
        <v>1800</v>
      </c>
      <c r="F302" s="82"/>
      <c r="G302" s="82">
        <f t="shared" si="90"/>
        <v>1800</v>
      </c>
      <c r="H302" s="83"/>
      <c r="I302" s="83">
        <f t="shared" si="91"/>
        <v>1800</v>
      </c>
      <c r="J302" s="84">
        <v>1800</v>
      </c>
      <c r="K302" s="102">
        <v>755.75</v>
      </c>
      <c r="L302" s="102">
        <f t="shared" si="82"/>
        <v>41.986111111111114</v>
      </c>
    </row>
    <row r="303" spans="1:12" ht="15">
      <c r="A303" s="60"/>
      <c r="B303" s="60"/>
      <c r="C303" s="60">
        <v>4410</v>
      </c>
      <c r="D303" s="61" t="s">
        <v>157</v>
      </c>
      <c r="E303" s="41">
        <v>700</v>
      </c>
      <c r="F303" s="82"/>
      <c r="G303" s="82">
        <f t="shared" si="90"/>
        <v>700</v>
      </c>
      <c r="H303" s="83"/>
      <c r="I303" s="83">
        <f t="shared" si="91"/>
        <v>700</v>
      </c>
      <c r="J303" s="84">
        <v>700</v>
      </c>
      <c r="K303" s="102">
        <v>347.28</v>
      </c>
      <c r="L303" s="102">
        <f t="shared" si="82"/>
        <v>49.61142857142857</v>
      </c>
    </row>
    <row r="304" spans="1:12" ht="30">
      <c r="A304" s="60"/>
      <c r="B304" s="60"/>
      <c r="C304" s="60">
        <v>4440</v>
      </c>
      <c r="D304" s="61" t="s">
        <v>158</v>
      </c>
      <c r="E304" s="41">
        <v>28350</v>
      </c>
      <c r="F304" s="82"/>
      <c r="G304" s="82">
        <f t="shared" si="90"/>
        <v>28350</v>
      </c>
      <c r="H304" s="83"/>
      <c r="I304" s="83">
        <f t="shared" si="91"/>
        <v>28350</v>
      </c>
      <c r="J304" s="84">
        <v>25350</v>
      </c>
      <c r="K304" s="102">
        <v>20155</v>
      </c>
      <c r="L304" s="102">
        <f t="shared" si="82"/>
        <v>79.5069033530572</v>
      </c>
    </row>
    <row r="305" spans="1:12" ht="14.25">
      <c r="A305" s="78">
        <v>851</v>
      </c>
      <c r="B305" s="78"/>
      <c r="C305" s="78"/>
      <c r="D305" s="79" t="s">
        <v>191</v>
      </c>
      <c r="E305" s="58">
        <f aca="true" t="shared" si="92" ref="E305:K305">E306+E312</f>
        <v>302200</v>
      </c>
      <c r="F305" s="58">
        <f t="shared" si="92"/>
        <v>200000</v>
      </c>
      <c r="G305" s="58">
        <f t="shared" si="92"/>
        <v>502200</v>
      </c>
      <c r="H305" s="58">
        <f t="shared" si="92"/>
        <v>0</v>
      </c>
      <c r="I305" s="59">
        <f t="shared" si="92"/>
        <v>502200</v>
      </c>
      <c r="J305" s="85">
        <f t="shared" si="92"/>
        <v>504200</v>
      </c>
      <c r="K305" s="112">
        <f t="shared" si="92"/>
        <v>44777.71</v>
      </c>
      <c r="L305" s="112">
        <f t="shared" si="82"/>
        <v>8.880942086473622</v>
      </c>
    </row>
    <row r="306" spans="1:12" ht="15">
      <c r="A306" s="60"/>
      <c r="B306" s="60">
        <v>85154</v>
      </c>
      <c r="C306" s="60"/>
      <c r="D306" s="61" t="s">
        <v>192</v>
      </c>
      <c r="E306" s="41">
        <f>SUM(E308:E311)</f>
        <v>82200</v>
      </c>
      <c r="F306" s="41">
        <f>SUM(F308:F311)</f>
        <v>0</v>
      </c>
      <c r="G306" s="41">
        <f>SUM(G308:G311)</f>
        <v>82200</v>
      </c>
      <c r="H306" s="41">
        <f>SUM(H308:H311)</f>
        <v>0</v>
      </c>
      <c r="I306" s="62">
        <f>SUM(I308:I311)</f>
        <v>82200</v>
      </c>
      <c r="J306" s="84">
        <f>SUM(J307:J311)</f>
        <v>84200</v>
      </c>
      <c r="K306" s="84">
        <f>SUM(K307:K311)</f>
        <v>15192.68</v>
      </c>
      <c r="L306" s="102">
        <f t="shared" si="82"/>
        <v>18.043562945368173</v>
      </c>
    </row>
    <row r="307" spans="1:12" ht="75">
      <c r="A307" s="60"/>
      <c r="B307" s="60"/>
      <c r="C307" s="60">
        <v>2830</v>
      </c>
      <c r="D307" s="61" t="s">
        <v>193</v>
      </c>
      <c r="E307" s="84">
        <v>2000</v>
      </c>
      <c r="F307" s="84"/>
      <c r="G307" s="84">
        <f>E307+F307</f>
        <v>2000</v>
      </c>
      <c r="H307" s="83"/>
      <c r="I307" s="83">
        <f>G307+H307</f>
        <v>2000</v>
      </c>
      <c r="J307" s="84">
        <v>2000</v>
      </c>
      <c r="K307" s="102">
        <v>2000</v>
      </c>
      <c r="L307" s="102">
        <f t="shared" si="82"/>
        <v>100</v>
      </c>
    </row>
    <row r="308" spans="1:12" ht="15">
      <c r="A308" s="60"/>
      <c r="B308" s="60"/>
      <c r="C308" s="60">
        <v>4170</v>
      </c>
      <c r="D308" s="61" t="s">
        <v>162</v>
      </c>
      <c r="E308" s="41">
        <v>15400</v>
      </c>
      <c r="F308" s="82"/>
      <c r="G308" s="82">
        <f>E308+F308</f>
        <v>15400</v>
      </c>
      <c r="H308" s="83"/>
      <c r="I308" s="83">
        <f>G308+H308</f>
        <v>15400</v>
      </c>
      <c r="J308" s="84">
        <v>15400</v>
      </c>
      <c r="K308" s="102">
        <v>4380</v>
      </c>
      <c r="L308" s="102">
        <f t="shared" si="82"/>
        <v>28.441558441558442</v>
      </c>
    </row>
    <row r="309" spans="1:12" ht="15">
      <c r="A309" s="60"/>
      <c r="B309" s="60"/>
      <c r="C309" s="60">
        <v>4210</v>
      </c>
      <c r="D309" s="61" t="s">
        <v>143</v>
      </c>
      <c r="E309" s="41">
        <v>20000</v>
      </c>
      <c r="F309" s="82"/>
      <c r="G309" s="82">
        <f>E309+F309</f>
        <v>20000</v>
      </c>
      <c r="H309" s="83"/>
      <c r="I309" s="83">
        <f>G309+H309</f>
        <v>20000</v>
      </c>
      <c r="J309" s="84">
        <v>20000</v>
      </c>
      <c r="K309" s="102">
        <v>3131.9</v>
      </c>
      <c r="L309" s="102">
        <f t="shared" si="82"/>
        <v>15.6595</v>
      </c>
    </row>
    <row r="310" spans="1:12" ht="15">
      <c r="A310" s="60"/>
      <c r="B310" s="60"/>
      <c r="C310" s="60">
        <v>4300</v>
      </c>
      <c r="D310" s="61" t="s">
        <v>145</v>
      </c>
      <c r="E310" s="41">
        <v>45800</v>
      </c>
      <c r="F310" s="82"/>
      <c r="G310" s="82">
        <f>E310+F310</f>
        <v>45800</v>
      </c>
      <c r="H310" s="83"/>
      <c r="I310" s="83">
        <f>G310+H310</f>
        <v>45800</v>
      </c>
      <c r="J310" s="84">
        <v>45800</v>
      </c>
      <c r="K310" s="102">
        <v>5590.27</v>
      </c>
      <c r="L310" s="102">
        <f t="shared" si="82"/>
        <v>12.205829694323144</v>
      </c>
    </row>
    <row r="311" spans="1:12" ht="15">
      <c r="A311" s="60"/>
      <c r="B311" s="60"/>
      <c r="C311" s="60">
        <v>4410</v>
      </c>
      <c r="D311" s="61" t="s">
        <v>157</v>
      </c>
      <c r="E311" s="41">
        <v>1000</v>
      </c>
      <c r="F311" s="82"/>
      <c r="G311" s="82">
        <f>E311+F311</f>
        <v>1000</v>
      </c>
      <c r="H311" s="83"/>
      <c r="I311" s="83">
        <f>G311+H311</f>
        <v>1000</v>
      </c>
      <c r="J311" s="84">
        <v>1000</v>
      </c>
      <c r="K311" s="102">
        <v>90.51</v>
      </c>
      <c r="L311" s="102">
        <f t="shared" si="82"/>
        <v>9.051</v>
      </c>
    </row>
    <row r="312" spans="1:12" ht="15">
      <c r="A312" s="60"/>
      <c r="B312" s="60">
        <v>85195</v>
      </c>
      <c r="C312" s="60"/>
      <c r="D312" s="61" t="s">
        <v>12</v>
      </c>
      <c r="E312" s="41">
        <f aca="true" t="shared" si="93" ref="E312:K312">SUM(E313:E315)</f>
        <v>220000</v>
      </c>
      <c r="F312" s="41">
        <f t="shared" si="93"/>
        <v>200000</v>
      </c>
      <c r="G312" s="41">
        <f t="shared" si="93"/>
        <v>420000</v>
      </c>
      <c r="H312" s="41">
        <f t="shared" si="93"/>
        <v>0</v>
      </c>
      <c r="I312" s="62">
        <f t="shared" si="93"/>
        <v>420000</v>
      </c>
      <c r="J312" s="84">
        <f t="shared" si="93"/>
        <v>420000</v>
      </c>
      <c r="K312" s="102">
        <f t="shared" si="93"/>
        <v>29585.03</v>
      </c>
      <c r="L312" s="102">
        <f t="shared" si="82"/>
        <v>7.0440547619047615</v>
      </c>
    </row>
    <row r="313" spans="1:12" ht="15">
      <c r="A313" s="60"/>
      <c r="B313" s="60"/>
      <c r="C313" s="60">
        <v>4210</v>
      </c>
      <c r="D313" s="61" t="s">
        <v>143</v>
      </c>
      <c r="E313" s="41">
        <v>12000</v>
      </c>
      <c r="F313" s="82"/>
      <c r="G313" s="82">
        <f>E313+F313</f>
        <v>12000</v>
      </c>
      <c r="H313" s="83"/>
      <c r="I313" s="83">
        <f>G313+H313</f>
        <v>12000</v>
      </c>
      <c r="J313" s="84">
        <v>12000</v>
      </c>
      <c r="K313" s="102">
        <v>10568.32</v>
      </c>
      <c r="L313" s="102">
        <f t="shared" si="82"/>
        <v>88.06933333333333</v>
      </c>
    </row>
    <row r="314" spans="1:12" ht="15">
      <c r="A314" s="60"/>
      <c r="B314" s="60"/>
      <c r="C314" s="60">
        <v>4270</v>
      </c>
      <c r="D314" s="61" t="s">
        <v>194</v>
      </c>
      <c r="E314" s="41">
        <v>8000</v>
      </c>
      <c r="F314" s="82"/>
      <c r="G314" s="82">
        <f>E314+F314</f>
        <v>8000</v>
      </c>
      <c r="H314" s="83"/>
      <c r="I314" s="83">
        <f>G314+H314</f>
        <v>8000</v>
      </c>
      <c r="J314" s="84">
        <v>8000</v>
      </c>
      <c r="K314" s="102">
        <v>7841.71</v>
      </c>
      <c r="L314" s="102">
        <f t="shared" si="82"/>
        <v>98.021375</v>
      </c>
    </row>
    <row r="315" spans="1:12" ht="30">
      <c r="A315" s="60"/>
      <c r="B315" s="60"/>
      <c r="C315" s="60">
        <v>6050</v>
      </c>
      <c r="D315" s="61" t="s">
        <v>146</v>
      </c>
      <c r="E315" s="41">
        <v>200000</v>
      </c>
      <c r="F315" s="82">
        <v>200000</v>
      </c>
      <c r="G315" s="82">
        <f>E315+F315</f>
        <v>400000</v>
      </c>
      <c r="H315" s="83"/>
      <c r="I315" s="83">
        <f>G315+H315</f>
        <v>400000</v>
      </c>
      <c r="J315" s="84">
        <v>400000</v>
      </c>
      <c r="K315" s="102">
        <v>11175</v>
      </c>
      <c r="L315" s="102">
        <f t="shared" si="82"/>
        <v>2.79375</v>
      </c>
    </row>
    <row r="316" spans="1:12" ht="14.25">
      <c r="A316" s="78">
        <v>852</v>
      </c>
      <c r="B316" s="78"/>
      <c r="C316" s="78"/>
      <c r="D316" s="79" t="s">
        <v>107</v>
      </c>
      <c r="E316" s="58">
        <f>E319+E327+E329+E331+E334+E352+E355</f>
        <v>1769995</v>
      </c>
      <c r="F316" s="58">
        <f aca="true" t="shared" si="94" ref="F316:K316">F319+F327+F329+F331+F334+F352+F355+F317</f>
        <v>-196054</v>
      </c>
      <c r="G316" s="58">
        <f t="shared" si="94"/>
        <v>1573941</v>
      </c>
      <c r="H316" s="58">
        <f t="shared" si="94"/>
        <v>10888</v>
      </c>
      <c r="I316" s="59">
        <f t="shared" si="94"/>
        <v>1584829</v>
      </c>
      <c r="J316" s="85">
        <f t="shared" si="94"/>
        <v>1584678</v>
      </c>
      <c r="K316" s="112">
        <f t="shared" si="94"/>
        <v>876182.7799999998</v>
      </c>
      <c r="L316" s="112">
        <f t="shared" si="82"/>
        <v>55.29090326236623</v>
      </c>
    </row>
    <row r="317" spans="1:12" ht="15">
      <c r="A317" s="78"/>
      <c r="B317" s="60">
        <v>85202</v>
      </c>
      <c r="C317" s="78"/>
      <c r="D317" s="61" t="s">
        <v>195</v>
      </c>
      <c r="E317" s="58"/>
      <c r="F317" s="41">
        <f aca="true" t="shared" si="95" ref="F317:K317">F318</f>
        <v>9600</v>
      </c>
      <c r="G317" s="41">
        <f t="shared" si="95"/>
        <v>9600</v>
      </c>
      <c r="H317" s="41">
        <f t="shared" si="95"/>
        <v>0</v>
      </c>
      <c r="I317" s="62">
        <f t="shared" si="95"/>
        <v>9600</v>
      </c>
      <c r="J317" s="84">
        <f t="shared" si="95"/>
        <v>13745</v>
      </c>
      <c r="K317" s="102">
        <f t="shared" si="95"/>
        <v>4871.58</v>
      </c>
      <c r="L317" s="102">
        <f t="shared" si="82"/>
        <v>35.442560931247726</v>
      </c>
    </row>
    <row r="318" spans="1:12" ht="15">
      <c r="A318" s="78"/>
      <c r="B318" s="78"/>
      <c r="C318" s="60">
        <v>3110</v>
      </c>
      <c r="D318" s="61" t="s">
        <v>196</v>
      </c>
      <c r="E318" s="58"/>
      <c r="F318" s="41">
        <v>9600</v>
      </c>
      <c r="G318" s="41">
        <f>E318+F318</f>
        <v>9600</v>
      </c>
      <c r="H318" s="58"/>
      <c r="I318" s="62">
        <f>G318+H318</f>
        <v>9600</v>
      </c>
      <c r="J318" s="84">
        <v>13745</v>
      </c>
      <c r="K318" s="102">
        <v>4871.58</v>
      </c>
      <c r="L318" s="102">
        <f t="shared" si="82"/>
        <v>35.442560931247726</v>
      </c>
    </row>
    <row r="319" spans="1:12" ht="45">
      <c r="A319" s="60"/>
      <c r="B319" s="60">
        <v>85212</v>
      </c>
      <c r="C319" s="60"/>
      <c r="D319" s="61" t="s">
        <v>197</v>
      </c>
      <c r="E319" s="41">
        <f aca="true" t="shared" si="96" ref="E319:J319">SUM(E320:E326)</f>
        <v>1177000</v>
      </c>
      <c r="F319" s="41">
        <f t="shared" si="96"/>
        <v>-223500</v>
      </c>
      <c r="G319" s="41">
        <f t="shared" si="96"/>
        <v>953500</v>
      </c>
      <c r="H319" s="41">
        <f t="shared" si="96"/>
        <v>0</v>
      </c>
      <c r="I319" s="62">
        <f t="shared" si="96"/>
        <v>953500</v>
      </c>
      <c r="J319" s="84">
        <f t="shared" si="96"/>
        <v>953500</v>
      </c>
      <c r="K319" s="102">
        <f>SUM(K320:K326)</f>
        <v>563954.4299999999</v>
      </c>
      <c r="L319" s="102">
        <f t="shared" si="82"/>
        <v>59.14571893025694</v>
      </c>
    </row>
    <row r="320" spans="1:12" ht="15">
      <c r="A320" s="60"/>
      <c r="B320" s="60"/>
      <c r="C320" s="60">
        <v>3110</v>
      </c>
      <c r="D320" s="61" t="s">
        <v>196</v>
      </c>
      <c r="E320" s="41">
        <v>1128690</v>
      </c>
      <c r="F320" s="82">
        <v>-216795</v>
      </c>
      <c r="G320" s="82">
        <f aca="true" t="shared" si="97" ref="G320:G326">E320+F320</f>
        <v>911895</v>
      </c>
      <c r="H320" s="83"/>
      <c r="I320" s="83">
        <f>G320+H320</f>
        <v>911895</v>
      </c>
      <c r="J320" s="84">
        <v>911895</v>
      </c>
      <c r="K320" s="102">
        <v>538247.62</v>
      </c>
      <c r="L320" s="102">
        <f t="shared" si="82"/>
        <v>59.02517504756578</v>
      </c>
    </row>
    <row r="321" spans="1:12" ht="15">
      <c r="A321" s="60"/>
      <c r="B321" s="60"/>
      <c r="C321" s="60">
        <v>4010</v>
      </c>
      <c r="D321" s="61" t="s">
        <v>153</v>
      </c>
      <c r="E321" s="41">
        <v>21366</v>
      </c>
      <c r="F321" s="82">
        <v>-4057</v>
      </c>
      <c r="G321" s="82">
        <f t="shared" si="97"/>
        <v>17309</v>
      </c>
      <c r="H321" s="83"/>
      <c r="I321" s="83">
        <f aca="true" t="shared" si="98" ref="I321:I326">G321+H321</f>
        <v>17309</v>
      </c>
      <c r="J321" s="84">
        <v>17309</v>
      </c>
      <c r="K321" s="102">
        <v>10488.6</v>
      </c>
      <c r="L321" s="102">
        <f t="shared" si="82"/>
        <v>60.59622161881102</v>
      </c>
    </row>
    <row r="322" spans="1:12" ht="15">
      <c r="A322" s="60"/>
      <c r="B322" s="60"/>
      <c r="C322" s="60">
        <v>4110</v>
      </c>
      <c r="D322" s="61" t="s">
        <v>155</v>
      </c>
      <c r="E322" s="41">
        <v>16886</v>
      </c>
      <c r="F322" s="82">
        <v>-738</v>
      </c>
      <c r="G322" s="82">
        <f t="shared" si="97"/>
        <v>16148</v>
      </c>
      <c r="H322" s="83"/>
      <c r="I322" s="83">
        <f t="shared" si="98"/>
        <v>16148</v>
      </c>
      <c r="J322" s="84">
        <v>16148</v>
      </c>
      <c r="K322" s="102">
        <v>11444.19</v>
      </c>
      <c r="L322" s="102">
        <f t="shared" si="82"/>
        <v>70.87063413425811</v>
      </c>
    </row>
    <row r="323" spans="1:12" ht="15">
      <c r="A323" s="60"/>
      <c r="B323" s="60"/>
      <c r="C323" s="60">
        <v>4120</v>
      </c>
      <c r="D323" s="61" t="s">
        <v>156</v>
      </c>
      <c r="E323" s="41">
        <v>524</v>
      </c>
      <c r="F323" s="82">
        <v>-99</v>
      </c>
      <c r="G323" s="82">
        <f t="shared" si="97"/>
        <v>425</v>
      </c>
      <c r="H323" s="83"/>
      <c r="I323" s="83">
        <f t="shared" si="98"/>
        <v>425</v>
      </c>
      <c r="J323" s="84">
        <v>425</v>
      </c>
      <c r="K323" s="102">
        <v>254.02</v>
      </c>
      <c r="L323" s="102">
        <f t="shared" si="82"/>
        <v>59.76941176470588</v>
      </c>
    </row>
    <row r="324" spans="1:12" ht="15">
      <c r="A324" s="60"/>
      <c r="B324" s="60"/>
      <c r="C324" s="60">
        <v>4210</v>
      </c>
      <c r="D324" s="61" t="s">
        <v>143</v>
      </c>
      <c r="E324" s="41">
        <v>3234</v>
      </c>
      <c r="F324" s="82">
        <v>-614</v>
      </c>
      <c r="G324" s="82">
        <f t="shared" si="97"/>
        <v>2620</v>
      </c>
      <c r="H324" s="83"/>
      <c r="I324" s="83">
        <f t="shared" si="98"/>
        <v>2620</v>
      </c>
      <c r="J324" s="84">
        <v>2620</v>
      </c>
      <c r="K324" s="102">
        <v>574.2</v>
      </c>
      <c r="L324" s="102">
        <f aca="true" t="shared" si="99" ref="L324:L387">K324*100/J324</f>
        <v>21.916030534351147</v>
      </c>
    </row>
    <row r="325" spans="1:12" ht="15">
      <c r="A325" s="60"/>
      <c r="B325" s="60"/>
      <c r="C325" s="60">
        <v>4260</v>
      </c>
      <c r="D325" s="61" t="s">
        <v>163</v>
      </c>
      <c r="E325" s="41">
        <v>300</v>
      </c>
      <c r="F325" s="82"/>
      <c r="G325" s="82">
        <f t="shared" si="97"/>
        <v>300</v>
      </c>
      <c r="H325" s="83"/>
      <c r="I325" s="83">
        <f t="shared" si="98"/>
        <v>300</v>
      </c>
      <c r="J325" s="84">
        <v>300</v>
      </c>
      <c r="K325" s="102">
        <v>300</v>
      </c>
      <c r="L325" s="102">
        <f t="shared" si="99"/>
        <v>100</v>
      </c>
    </row>
    <row r="326" spans="1:12" ht="15">
      <c r="A326" s="60"/>
      <c r="B326" s="60"/>
      <c r="C326" s="60">
        <v>4300</v>
      </c>
      <c r="D326" s="61" t="s">
        <v>145</v>
      </c>
      <c r="E326" s="41">
        <v>6000</v>
      </c>
      <c r="F326" s="82">
        <v>-1197</v>
      </c>
      <c r="G326" s="82">
        <f t="shared" si="97"/>
        <v>4803</v>
      </c>
      <c r="H326" s="83"/>
      <c r="I326" s="83">
        <f t="shared" si="98"/>
        <v>4803</v>
      </c>
      <c r="J326" s="84">
        <v>4803</v>
      </c>
      <c r="K326" s="102">
        <v>2645.8</v>
      </c>
      <c r="L326" s="102">
        <f t="shared" si="99"/>
        <v>55.08640433062669</v>
      </c>
    </row>
    <row r="327" spans="1:12" ht="60">
      <c r="A327" s="60"/>
      <c r="B327" s="60">
        <v>85213</v>
      </c>
      <c r="C327" s="60"/>
      <c r="D327" s="61" t="s">
        <v>109</v>
      </c>
      <c r="E327" s="41">
        <f aca="true" t="shared" si="100" ref="E327:K327">E328</f>
        <v>7400</v>
      </c>
      <c r="F327" s="41">
        <f t="shared" si="100"/>
        <v>0</v>
      </c>
      <c r="G327" s="41">
        <f t="shared" si="100"/>
        <v>7400</v>
      </c>
      <c r="H327" s="41">
        <f t="shared" si="100"/>
        <v>0</v>
      </c>
      <c r="I327" s="62">
        <f t="shared" si="100"/>
        <v>7400</v>
      </c>
      <c r="J327" s="84">
        <f t="shared" si="100"/>
        <v>7400</v>
      </c>
      <c r="K327" s="102">
        <f t="shared" si="100"/>
        <v>3448.64</v>
      </c>
      <c r="L327" s="102">
        <f t="shared" si="99"/>
        <v>46.60324324324324</v>
      </c>
    </row>
    <row r="328" spans="1:12" ht="15">
      <c r="A328" s="60"/>
      <c r="B328" s="60"/>
      <c r="C328" s="60">
        <v>4130</v>
      </c>
      <c r="D328" s="61" t="s">
        <v>198</v>
      </c>
      <c r="E328" s="41">
        <v>7400</v>
      </c>
      <c r="F328" s="82"/>
      <c r="G328" s="82">
        <f>E328+F328</f>
        <v>7400</v>
      </c>
      <c r="H328" s="93"/>
      <c r="I328" s="93">
        <f>G328+H328</f>
        <v>7400</v>
      </c>
      <c r="J328" s="84">
        <v>7400</v>
      </c>
      <c r="K328" s="102">
        <v>3448.64</v>
      </c>
      <c r="L328" s="102">
        <f t="shared" si="99"/>
        <v>46.60324324324324</v>
      </c>
    </row>
    <row r="329" spans="1:12" ht="30">
      <c r="A329" s="60"/>
      <c r="B329" s="60">
        <v>85214</v>
      </c>
      <c r="C329" s="60"/>
      <c r="D329" s="16" t="s">
        <v>110</v>
      </c>
      <c r="E329" s="41">
        <f>E330</f>
        <v>184100</v>
      </c>
      <c r="F329" s="41">
        <f aca="true" t="shared" si="101" ref="F329:K329">F330</f>
        <v>-9600</v>
      </c>
      <c r="G329" s="41">
        <f t="shared" si="101"/>
        <v>174500</v>
      </c>
      <c r="H329" s="41">
        <f t="shared" si="101"/>
        <v>0</v>
      </c>
      <c r="I329" s="62">
        <f t="shared" si="101"/>
        <v>174500</v>
      </c>
      <c r="J329" s="84">
        <f t="shared" si="101"/>
        <v>182099</v>
      </c>
      <c r="K329" s="102">
        <f t="shared" si="101"/>
        <v>88920.34</v>
      </c>
      <c r="L329" s="102">
        <f t="shared" si="99"/>
        <v>48.83076787901087</v>
      </c>
    </row>
    <row r="330" spans="1:12" ht="15">
      <c r="A330" s="60"/>
      <c r="B330" s="60"/>
      <c r="C330" s="60">
        <v>3110</v>
      </c>
      <c r="D330" s="61" t="s">
        <v>196</v>
      </c>
      <c r="E330" s="41">
        <v>184100</v>
      </c>
      <c r="F330" s="82">
        <v>-9600</v>
      </c>
      <c r="G330" s="82">
        <f>E330+F330</f>
        <v>174500</v>
      </c>
      <c r="H330" s="83"/>
      <c r="I330" s="83">
        <f>G330+H330</f>
        <v>174500</v>
      </c>
      <c r="J330" s="84">
        <v>182099</v>
      </c>
      <c r="K330" s="102">
        <v>88920.34</v>
      </c>
      <c r="L330" s="102">
        <f t="shared" si="99"/>
        <v>48.83076787901087</v>
      </c>
    </row>
    <row r="331" spans="1:12" ht="15">
      <c r="A331" s="60"/>
      <c r="B331" s="60">
        <v>85215</v>
      </c>
      <c r="C331" s="60"/>
      <c r="D331" s="61" t="s">
        <v>199</v>
      </c>
      <c r="E331" s="41">
        <f aca="true" t="shared" si="102" ref="E331:K331">SUM(E332:E333)</f>
        <v>108350</v>
      </c>
      <c r="F331" s="41">
        <f t="shared" si="102"/>
        <v>0</v>
      </c>
      <c r="G331" s="41">
        <f t="shared" si="102"/>
        <v>108350</v>
      </c>
      <c r="H331" s="41">
        <f t="shared" si="102"/>
        <v>0</v>
      </c>
      <c r="I331" s="62">
        <f t="shared" si="102"/>
        <v>108350</v>
      </c>
      <c r="J331" s="84">
        <f t="shared" si="102"/>
        <v>100205</v>
      </c>
      <c r="K331" s="102">
        <f t="shared" si="102"/>
        <v>39482.36</v>
      </c>
      <c r="L331" s="102">
        <f t="shared" si="99"/>
        <v>39.4015867471683</v>
      </c>
    </row>
    <row r="332" spans="1:12" ht="15">
      <c r="A332" s="60"/>
      <c r="B332" s="60"/>
      <c r="C332" s="60">
        <v>3110</v>
      </c>
      <c r="D332" s="61" t="s">
        <v>196</v>
      </c>
      <c r="E332" s="41">
        <v>107570</v>
      </c>
      <c r="F332" s="82">
        <v>-300</v>
      </c>
      <c r="G332" s="82">
        <f>E332+F332</f>
        <v>107270</v>
      </c>
      <c r="H332" s="83"/>
      <c r="I332" s="83">
        <f>G332+H332</f>
        <v>107270</v>
      </c>
      <c r="J332" s="84">
        <v>99125</v>
      </c>
      <c r="K332" s="102">
        <v>38889.56</v>
      </c>
      <c r="L332" s="102">
        <f t="shared" si="99"/>
        <v>39.232847414880204</v>
      </c>
    </row>
    <row r="333" spans="1:12" ht="15">
      <c r="A333" s="60"/>
      <c r="B333" s="60"/>
      <c r="C333" s="60">
        <v>4300</v>
      </c>
      <c r="D333" s="61" t="s">
        <v>145</v>
      </c>
      <c r="E333" s="41">
        <v>780</v>
      </c>
      <c r="F333" s="82">
        <v>300</v>
      </c>
      <c r="G333" s="82">
        <f>E333+F333</f>
        <v>1080</v>
      </c>
      <c r="H333" s="83"/>
      <c r="I333" s="83">
        <f>G333+H333</f>
        <v>1080</v>
      </c>
      <c r="J333" s="84">
        <v>1080</v>
      </c>
      <c r="K333" s="102">
        <v>592.8</v>
      </c>
      <c r="L333" s="102">
        <f t="shared" si="99"/>
        <v>54.88888888888888</v>
      </c>
    </row>
    <row r="334" spans="1:12" ht="15">
      <c r="A334" s="60"/>
      <c r="B334" s="60">
        <v>85219</v>
      </c>
      <c r="C334" s="60"/>
      <c r="D334" s="61" t="s">
        <v>111</v>
      </c>
      <c r="E334" s="41">
        <f aca="true" t="shared" si="103" ref="E334:K334">SUM(E335:E351)</f>
        <v>237045</v>
      </c>
      <c r="F334" s="41">
        <f t="shared" si="103"/>
        <v>27446</v>
      </c>
      <c r="G334" s="41">
        <f t="shared" si="103"/>
        <v>264491</v>
      </c>
      <c r="H334" s="41">
        <f t="shared" si="103"/>
        <v>6000</v>
      </c>
      <c r="I334" s="62">
        <f t="shared" si="103"/>
        <v>270491</v>
      </c>
      <c r="J334" s="84">
        <f t="shared" si="103"/>
        <v>266741</v>
      </c>
      <c r="K334" s="102">
        <f t="shared" si="103"/>
        <v>141099.59000000003</v>
      </c>
      <c r="L334" s="102">
        <f t="shared" si="99"/>
        <v>52.897601043709074</v>
      </c>
    </row>
    <row r="335" spans="1:12" ht="30">
      <c r="A335" s="60"/>
      <c r="B335" s="60"/>
      <c r="C335" s="60">
        <v>3020</v>
      </c>
      <c r="D335" s="61" t="s">
        <v>161</v>
      </c>
      <c r="E335" s="41">
        <v>345</v>
      </c>
      <c r="F335" s="82"/>
      <c r="G335" s="82">
        <f aca="true" t="shared" si="104" ref="G335:G351">E335+F335</f>
        <v>345</v>
      </c>
      <c r="H335" s="83"/>
      <c r="I335" s="83">
        <f>G335+H335</f>
        <v>345</v>
      </c>
      <c r="J335" s="84">
        <v>345</v>
      </c>
      <c r="K335" s="102">
        <v>54.34</v>
      </c>
      <c r="L335" s="102">
        <f t="shared" si="99"/>
        <v>15.75072463768116</v>
      </c>
    </row>
    <row r="336" spans="1:12" ht="15">
      <c r="A336" s="60"/>
      <c r="B336" s="60"/>
      <c r="C336" s="60">
        <v>4010</v>
      </c>
      <c r="D336" s="61" t="s">
        <v>153</v>
      </c>
      <c r="E336" s="41">
        <v>146743</v>
      </c>
      <c r="F336" s="82">
        <v>19295</v>
      </c>
      <c r="G336" s="82">
        <f t="shared" si="104"/>
        <v>166038</v>
      </c>
      <c r="H336" s="83">
        <v>6000</v>
      </c>
      <c r="I336" s="83">
        <f aca="true" t="shared" si="105" ref="I336:I351">G336+H336</f>
        <v>172038</v>
      </c>
      <c r="J336" s="84">
        <v>166038</v>
      </c>
      <c r="K336" s="102">
        <v>77083.84</v>
      </c>
      <c r="L336" s="102">
        <f t="shared" si="99"/>
        <v>46.425420686830726</v>
      </c>
    </row>
    <row r="337" spans="1:12" ht="15">
      <c r="A337" s="60"/>
      <c r="B337" s="60"/>
      <c r="C337" s="60">
        <v>4040</v>
      </c>
      <c r="D337" s="61" t="s">
        <v>154</v>
      </c>
      <c r="E337" s="41">
        <v>11616</v>
      </c>
      <c r="F337" s="82"/>
      <c r="G337" s="82">
        <f t="shared" si="104"/>
        <v>11616</v>
      </c>
      <c r="H337" s="83"/>
      <c r="I337" s="83">
        <f t="shared" si="105"/>
        <v>11616</v>
      </c>
      <c r="J337" s="84">
        <v>10816</v>
      </c>
      <c r="K337" s="102">
        <v>10815.54</v>
      </c>
      <c r="L337" s="102">
        <f t="shared" si="99"/>
        <v>99.99574704142012</v>
      </c>
    </row>
    <row r="338" spans="1:12" ht="15">
      <c r="A338" s="60"/>
      <c r="B338" s="60"/>
      <c r="C338" s="60">
        <v>4110</v>
      </c>
      <c r="D338" s="61" t="s">
        <v>155</v>
      </c>
      <c r="E338" s="41">
        <v>28307</v>
      </c>
      <c r="F338" s="82">
        <v>4056</v>
      </c>
      <c r="G338" s="82">
        <f t="shared" si="104"/>
        <v>32363</v>
      </c>
      <c r="H338" s="83"/>
      <c r="I338" s="83">
        <f t="shared" si="105"/>
        <v>32363</v>
      </c>
      <c r="J338" s="84">
        <v>34613</v>
      </c>
      <c r="K338" s="102">
        <v>16455.3</v>
      </c>
      <c r="L338" s="102">
        <f t="shared" si="99"/>
        <v>47.5408083667986</v>
      </c>
    </row>
    <row r="339" spans="1:12" ht="15">
      <c r="A339" s="60"/>
      <c r="B339" s="60"/>
      <c r="C339" s="60">
        <v>4120</v>
      </c>
      <c r="D339" s="61" t="s">
        <v>156</v>
      </c>
      <c r="E339" s="41">
        <v>3812</v>
      </c>
      <c r="F339" s="82">
        <v>545</v>
      </c>
      <c r="G339" s="82">
        <f t="shared" si="104"/>
        <v>4357</v>
      </c>
      <c r="H339" s="83"/>
      <c r="I339" s="83">
        <f t="shared" si="105"/>
        <v>4357</v>
      </c>
      <c r="J339" s="84">
        <v>4357</v>
      </c>
      <c r="K339" s="102">
        <v>2169.52</v>
      </c>
      <c r="L339" s="102">
        <f t="shared" si="99"/>
        <v>49.7938948817994</v>
      </c>
    </row>
    <row r="340" spans="1:12" ht="15">
      <c r="A340" s="60"/>
      <c r="B340" s="60"/>
      <c r="C340" s="60">
        <v>4170</v>
      </c>
      <c r="D340" s="61" t="s">
        <v>162</v>
      </c>
      <c r="E340" s="41"/>
      <c r="F340" s="82">
        <v>3000</v>
      </c>
      <c r="G340" s="82">
        <f t="shared" si="104"/>
        <v>3000</v>
      </c>
      <c r="H340" s="83"/>
      <c r="I340" s="83">
        <f t="shared" si="105"/>
        <v>3000</v>
      </c>
      <c r="J340" s="84">
        <v>3000</v>
      </c>
      <c r="K340" s="102">
        <v>3000</v>
      </c>
      <c r="L340" s="102">
        <f t="shared" si="99"/>
        <v>100</v>
      </c>
    </row>
    <row r="341" spans="1:12" ht="15">
      <c r="A341" s="60"/>
      <c r="B341" s="60"/>
      <c r="C341" s="60">
        <v>4210</v>
      </c>
      <c r="D341" s="61" t="s">
        <v>143</v>
      </c>
      <c r="E341" s="41">
        <v>15089</v>
      </c>
      <c r="F341" s="82"/>
      <c r="G341" s="82">
        <f t="shared" si="104"/>
        <v>15089</v>
      </c>
      <c r="H341" s="83"/>
      <c r="I341" s="83">
        <f t="shared" si="105"/>
        <v>15089</v>
      </c>
      <c r="J341" s="84">
        <v>15589</v>
      </c>
      <c r="K341" s="102">
        <v>12648</v>
      </c>
      <c r="L341" s="102">
        <f t="shared" si="99"/>
        <v>81.13413304253</v>
      </c>
    </row>
    <row r="342" spans="1:12" ht="15">
      <c r="A342" s="60"/>
      <c r="B342" s="60"/>
      <c r="C342" s="60">
        <v>4260</v>
      </c>
      <c r="D342" s="61" t="s">
        <v>163</v>
      </c>
      <c r="E342" s="41">
        <v>4213</v>
      </c>
      <c r="F342" s="82"/>
      <c r="G342" s="82">
        <f t="shared" si="104"/>
        <v>4213</v>
      </c>
      <c r="H342" s="83"/>
      <c r="I342" s="83">
        <f t="shared" si="105"/>
        <v>4213</v>
      </c>
      <c r="J342" s="84">
        <v>6013</v>
      </c>
      <c r="K342" s="102">
        <v>3225.39</v>
      </c>
      <c r="L342" s="102">
        <f t="shared" si="99"/>
        <v>53.640279394644935</v>
      </c>
    </row>
    <row r="343" spans="1:12" ht="15">
      <c r="A343" s="60"/>
      <c r="B343" s="60"/>
      <c r="C343" s="60">
        <v>4270</v>
      </c>
      <c r="D343" s="61" t="s">
        <v>194</v>
      </c>
      <c r="E343" s="41">
        <v>2400</v>
      </c>
      <c r="F343" s="82">
        <v>-53</v>
      </c>
      <c r="G343" s="82">
        <f t="shared" si="104"/>
        <v>2347</v>
      </c>
      <c r="H343" s="83"/>
      <c r="I343" s="83">
        <f t="shared" si="105"/>
        <v>2347</v>
      </c>
      <c r="J343" s="84">
        <v>1347</v>
      </c>
      <c r="K343" s="102">
        <v>827.01</v>
      </c>
      <c r="L343" s="102">
        <f t="shared" si="99"/>
        <v>61.39643652561247</v>
      </c>
    </row>
    <row r="344" spans="1:12" ht="15">
      <c r="A344" s="60"/>
      <c r="B344" s="60"/>
      <c r="C344" s="60">
        <v>4280</v>
      </c>
      <c r="D344" s="61" t="s">
        <v>164</v>
      </c>
      <c r="E344" s="41">
        <v>513</v>
      </c>
      <c r="F344" s="82"/>
      <c r="G344" s="82">
        <f t="shared" si="104"/>
        <v>513</v>
      </c>
      <c r="H344" s="83"/>
      <c r="I344" s="83">
        <f t="shared" si="105"/>
        <v>513</v>
      </c>
      <c r="J344" s="84">
        <v>233</v>
      </c>
      <c r="K344" s="102">
        <v>130</v>
      </c>
      <c r="L344" s="102">
        <f t="shared" si="99"/>
        <v>55.79399141630901</v>
      </c>
    </row>
    <row r="345" spans="1:12" ht="15">
      <c r="A345" s="60"/>
      <c r="B345" s="60"/>
      <c r="C345" s="60">
        <v>4300</v>
      </c>
      <c r="D345" s="61" t="s">
        <v>145</v>
      </c>
      <c r="E345" s="41">
        <v>11322</v>
      </c>
      <c r="F345" s="82"/>
      <c r="G345" s="82">
        <f t="shared" si="104"/>
        <v>11322</v>
      </c>
      <c r="H345" s="83"/>
      <c r="I345" s="83">
        <f t="shared" si="105"/>
        <v>11322</v>
      </c>
      <c r="J345" s="84">
        <v>11322</v>
      </c>
      <c r="K345" s="102">
        <v>4004.61</v>
      </c>
      <c r="L345" s="102">
        <f t="shared" si="99"/>
        <v>35.370164281928986</v>
      </c>
    </row>
    <row r="346" spans="1:12" ht="15">
      <c r="A346" s="60"/>
      <c r="B346" s="60"/>
      <c r="C346" s="60">
        <v>4350</v>
      </c>
      <c r="D346" s="61" t="s">
        <v>165</v>
      </c>
      <c r="E346" s="41">
        <v>1746</v>
      </c>
      <c r="F346" s="82"/>
      <c r="G346" s="82">
        <f t="shared" si="104"/>
        <v>1746</v>
      </c>
      <c r="H346" s="83"/>
      <c r="I346" s="83">
        <f t="shared" si="105"/>
        <v>1746</v>
      </c>
      <c r="J346" s="84">
        <v>1746</v>
      </c>
      <c r="K346" s="102">
        <v>45.61</v>
      </c>
      <c r="L346" s="102">
        <f t="shared" si="99"/>
        <v>2.6122565864833907</v>
      </c>
    </row>
    <row r="347" spans="1:12" ht="15">
      <c r="A347" s="60"/>
      <c r="B347" s="60"/>
      <c r="C347" s="60">
        <v>4410</v>
      </c>
      <c r="D347" s="61" t="s">
        <v>157</v>
      </c>
      <c r="E347" s="41">
        <v>1469</v>
      </c>
      <c r="F347" s="82"/>
      <c r="G347" s="82">
        <f t="shared" si="104"/>
        <v>1469</v>
      </c>
      <c r="H347" s="83"/>
      <c r="I347" s="83">
        <f t="shared" si="105"/>
        <v>1469</v>
      </c>
      <c r="J347" s="84">
        <v>1469</v>
      </c>
      <c r="K347" s="102">
        <v>898.95</v>
      </c>
      <c r="L347" s="102">
        <f t="shared" si="99"/>
        <v>61.19469026548673</v>
      </c>
    </row>
    <row r="348" spans="1:12" ht="15">
      <c r="A348" s="60"/>
      <c r="B348" s="60"/>
      <c r="C348" s="60">
        <v>4430</v>
      </c>
      <c r="D348" s="61" t="s">
        <v>150</v>
      </c>
      <c r="E348" s="41">
        <v>428</v>
      </c>
      <c r="F348" s="82"/>
      <c r="G348" s="82">
        <f t="shared" si="104"/>
        <v>428</v>
      </c>
      <c r="H348" s="83"/>
      <c r="I348" s="83">
        <f t="shared" si="105"/>
        <v>428</v>
      </c>
      <c r="J348" s="84">
        <v>428</v>
      </c>
      <c r="K348" s="102">
        <v>327</v>
      </c>
      <c r="L348" s="102">
        <f t="shared" si="99"/>
        <v>76.40186915887851</v>
      </c>
    </row>
    <row r="349" spans="1:12" ht="30">
      <c r="A349" s="60"/>
      <c r="B349" s="60"/>
      <c r="C349" s="60">
        <v>4440</v>
      </c>
      <c r="D349" s="61" t="s">
        <v>158</v>
      </c>
      <c r="E349" s="41">
        <v>4042</v>
      </c>
      <c r="F349" s="82">
        <v>550</v>
      </c>
      <c r="G349" s="82">
        <f t="shared" si="104"/>
        <v>4592</v>
      </c>
      <c r="H349" s="83"/>
      <c r="I349" s="83">
        <f t="shared" si="105"/>
        <v>4592</v>
      </c>
      <c r="J349" s="84">
        <v>4592</v>
      </c>
      <c r="K349" s="102">
        <v>4585.5</v>
      </c>
      <c r="L349" s="102">
        <f t="shared" si="99"/>
        <v>99.85844947735191</v>
      </c>
    </row>
    <row r="350" spans="1:12" ht="15">
      <c r="A350" s="60"/>
      <c r="B350" s="60"/>
      <c r="C350" s="94">
        <v>4580</v>
      </c>
      <c r="D350" s="61" t="s">
        <v>32</v>
      </c>
      <c r="E350" s="41"/>
      <c r="F350" s="82">
        <v>53</v>
      </c>
      <c r="G350" s="82">
        <f t="shared" si="104"/>
        <v>53</v>
      </c>
      <c r="H350" s="83"/>
      <c r="I350" s="83">
        <f t="shared" si="105"/>
        <v>53</v>
      </c>
      <c r="J350" s="84">
        <v>53</v>
      </c>
      <c r="K350" s="102">
        <v>51.97</v>
      </c>
      <c r="L350" s="102">
        <f t="shared" si="99"/>
        <v>98.05660377358491</v>
      </c>
    </row>
    <row r="351" spans="1:12" ht="30">
      <c r="A351" s="60"/>
      <c r="B351" s="60"/>
      <c r="C351" s="60">
        <v>6060</v>
      </c>
      <c r="D351" s="61" t="s">
        <v>167</v>
      </c>
      <c r="E351" s="41">
        <v>5000</v>
      </c>
      <c r="F351" s="82"/>
      <c r="G351" s="82">
        <f t="shared" si="104"/>
        <v>5000</v>
      </c>
      <c r="H351" s="83"/>
      <c r="I351" s="83">
        <f t="shared" si="105"/>
        <v>5000</v>
      </c>
      <c r="J351" s="84">
        <v>4780</v>
      </c>
      <c r="K351" s="102">
        <v>4777.01</v>
      </c>
      <c r="L351" s="102">
        <f t="shared" si="99"/>
        <v>99.93744769874478</v>
      </c>
    </row>
    <row r="352" spans="1:12" ht="30">
      <c r="A352" s="60"/>
      <c r="B352" s="60">
        <v>85228</v>
      </c>
      <c r="C352" s="60"/>
      <c r="D352" s="61" t="s">
        <v>200</v>
      </c>
      <c r="E352" s="41">
        <f aca="true" t="shared" si="106" ref="E352:K352">SUM(E353:E354)</f>
        <v>17520</v>
      </c>
      <c r="F352" s="41">
        <f t="shared" si="106"/>
        <v>0</v>
      </c>
      <c r="G352" s="41">
        <f t="shared" si="106"/>
        <v>17520</v>
      </c>
      <c r="H352" s="41">
        <f t="shared" si="106"/>
        <v>0</v>
      </c>
      <c r="I352" s="62">
        <f t="shared" si="106"/>
        <v>17520</v>
      </c>
      <c r="J352" s="84">
        <f t="shared" si="106"/>
        <v>17520</v>
      </c>
      <c r="K352" s="102">
        <f t="shared" si="106"/>
        <v>9207.84</v>
      </c>
      <c r="L352" s="102">
        <f t="shared" si="99"/>
        <v>52.556164383561644</v>
      </c>
    </row>
    <row r="353" spans="1:12" ht="15">
      <c r="A353" s="60"/>
      <c r="B353" s="60"/>
      <c r="C353" s="60">
        <v>4110</v>
      </c>
      <c r="D353" s="61" t="s">
        <v>155</v>
      </c>
      <c r="E353" s="41">
        <v>2450</v>
      </c>
      <c r="F353" s="82"/>
      <c r="G353" s="82">
        <f>E353+F353</f>
        <v>2450</v>
      </c>
      <c r="H353" s="83"/>
      <c r="I353" s="83">
        <f>G353+H353</f>
        <v>2450</v>
      </c>
      <c r="J353" s="84">
        <v>2450</v>
      </c>
      <c r="K353" s="102">
        <v>1287.84</v>
      </c>
      <c r="L353" s="102">
        <f t="shared" si="99"/>
        <v>52.56489795918367</v>
      </c>
    </row>
    <row r="354" spans="1:12" ht="15">
      <c r="A354" s="60"/>
      <c r="B354" s="60"/>
      <c r="C354" s="60">
        <v>4170</v>
      </c>
      <c r="D354" s="61" t="s">
        <v>162</v>
      </c>
      <c r="E354" s="41">
        <v>15070</v>
      </c>
      <c r="F354" s="82"/>
      <c r="G354" s="82">
        <f>E354+F354</f>
        <v>15070</v>
      </c>
      <c r="H354" s="83"/>
      <c r="I354" s="83">
        <f>G354+H354</f>
        <v>15070</v>
      </c>
      <c r="J354" s="84">
        <v>15070</v>
      </c>
      <c r="K354" s="102">
        <v>7920</v>
      </c>
      <c r="L354" s="102">
        <f t="shared" si="99"/>
        <v>52.55474452554745</v>
      </c>
    </row>
    <row r="355" spans="1:12" ht="15">
      <c r="A355" s="60"/>
      <c r="B355" s="60">
        <v>85295</v>
      </c>
      <c r="C355" s="60"/>
      <c r="D355" s="61" t="s">
        <v>12</v>
      </c>
      <c r="E355" s="41">
        <f aca="true" t="shared" si="107" ref="E355:K355">SUM(E356:E357)</f>
        <v>38580</v>
      </c>
      <c r="F355" s="41">
        <f t="shared" si="107"/>
        <v>0</v>
      </c>
      <c r="G355" s="41">
        <f t="shared" si="107"/>
        <v>38580</v>
      </c>
      <c r="H355" s="41">
        <f t="shared" si="107"/>
        <v>4888</v>
      </c>
      <c r="I355" s="62">
        <f t="shared" si="107"/>
        <v>43468</v>
      </c>
      <c r="J355" s="84">
        <f t="shared" si="107"/>
        <v>43468</v>
      </c>
      <c r="K355" s="102">
        <f t="shared" si="107"/>
        <v>25198</v>
      </c>
      <c r="L355" s="102">
        <f t="shared" si="99"/>
        <v>57.96908070304592</v>
      </c>
    </row>
    <row r="356" spans="1:12" ht="15">
      <c r="A356" s="60"/>
      <c r="B356" s="60"/>
      <c r="C356" s="60">
        <v>3110</v>
      </c>
      <c r="D356" s="61" t="s">
        <v>201</v>
      </c>
      <c r="E356" s="41">
        <v>32896</v>
      </c>
      <c r="F356" s="82"/>
      <c r="G356" s="82">
        <f>E356+F356</f>
        <v>32896</v>
      </c>
      <c r="H356" s="83">
        <v>4888</v>
      </c>
      <c r="I356" s="83">
        <f>G356+H356</f>
        <v>37784</v>
      </c>
      <c r="J356" s="84">
        <v>37784</v>
      </c>
      <c r="K356" s="102">
        <v>23826</v>
      </c>
      <c r="L356" s="102">
        <f t="shared" si="99"/>
        <v>63.05843743383443</v>
      </c>
    </row>
    <row r="357" spans="1:12" ht="15">
      <c r="A357" s="60"/>
      <c r="B357" s="60"/>
      <c r="C357" s="60">
        <v>4300</v>
      </c>
      <c r="D357" s="61" t="s">
        <v>145</v>
      </c>
      <c r="E357" s="41">
        <v>5684</v>
      </c>
      <c r="F357" s="82"/>
      <c r="G357" s="82">
        <f>E357+F357</f>
        <v>5684</v>
      </c>
      <c r="H357" s="83"/>
      <c r="I357" s="83">
        <f>G357+H357</f>
        <v>5684</v>
      </c>
      <c r="J357" s="84">
        <v>5684</v>
      </c>
      <c r="K357" s="102">
        <v>1372</v>
      </c>
      <c r="L357" s="102">
        <f t="shared" si="99"/>
        <v>24.137931034482758</v>
      </c>
    </row>
    <row r="358" spans="1:12" ht="14.25">
      <c r="A358" s="78">
        <v>854</v>
      </c>
      <c r="B358" s="78"/>
      <c r="C358" s="78"/>
      <c r="D358" s="79" t="s">
        <v>113</v>
      </c>
      <c r="E358" s="58">
        <f aca="true" t="shared" si="108" ref="E358:K358">E359+E371+E373+E375</f>
        <v>328892</v>
      </c>
      <c r="F358" s="58">
        <f t="shared" si="108"/>
        <v>57005</v>
      </c>
      <c r="G358" s="58">
        <f t="shared" si="108"/>
        <v>385897</v>
      </c>
      <c r="H358" s="58">
        <f t="shared" si="108"/>
        <v>15021</v>
      </c>
      <c r="I358" s="59">
        <f t="shared" si="108"/>
        <v>400918</v>
      </c>
      <c r="J358" s="85">
        <f t="shared" si="108"/>
        <v>400918</v>
      </c>
      <c r="K358" s="112">
        <f t="shared" si="108"/>
        <v>190092.61000000002</v>
      </c>
      <c r="L358" s="112">
        <f t="shared" si="99"/>
        <v>47.414336597508715</v>
      </c>
    </row>
    <row r="359" spans="1:12" ht="15">
      <c r="A359" s="60"/>
      <c r="B359" s="60">
        <v>85401</v>
      </c>
      <c r="C359" s="60"/>
      <c r="D359" s="61" t="s">
        <v>202</v>
      </c>
      <c r="E359" s="41">
        <f>SUM(E360:E370)</f>
        <v>222222</v>
      </c>
      <c r="F359" s="82"/>
      <c r="G359" s="82">
        <f>SUM(G360:G370)</f>
        <v>222222</v>
      </c>
      <c r="H359" s="82">
        <f>SUM(H360:H370)</f>
        <v>0</v>
      </c>
      <c r="I359" s="116">
        <f>SUM(I360:I370)</f>
        <v>222222</v>
      </c>
      <c r="J359" s="84">
        <f>SUM(J360:J370)</f>
        <v>222222</v>
      </c>
      <c r="K359" s="102">
        <f>SUM(K360:K370)</f>
        <v>98710.01000000001</v>
      </c>
      <c r="L359" s="102">
        <f t="shared" si="99"/>
        <v>44.41954891954892</v>
      </c>
    </row>
    <row r="360" spans="1:12" ht="30">
      <c r="A360" s="60"/>
      <c r="B360" s="60"/>
      <c r="C360" s="60">
        <v>3020</v>
      </c>
      <c r="D360" s="61" t="s">
        <v>161</v>
      </c>
      <c r="E360" s="41">
        <v>5556</v>
      </c>
      <c r="F360" s="82"/>
      <c r="G360" s="82">
        <f aca="true" t="shared" si="109" ref="G360:G372">E360+F360</f>
        <v>5556</v>
      </c>
      <c r="H360" s="83"/>
      <c r="I360" s="83">
        <f>G360+H360</f>
        <v>5556</v>
      </c>
      <c r="J360" s="84">
        <v>5556</v>
      </c>
      <c r="K360" s="102">
        <v>1790.68</v>
      </c>
      <c r="L360" s="102">
        <f t="shared" si="99"/>
        <v>32.22966162706984</v>
      </c>
    </row>
    <row r="361" spans="1:12" ht="15">
      <c r="A361" s="60"/>
      <c r="B361" s="60"/>
      <c r="C361" s="60">
        <v>4010</v>
      </c>
      <c r="D361" s="61" t="s">
        <v>153</v>
      </c>
      <c r="E361" s="41">
        <v>152974</v>
      </c>
      <c r="F361" s="82"/>
      <c r="G361" s="82">
        <f t="shared" si="109"/>
        <v>152974</v>
      </c>
      <c r="H361" s="83"/>
      <c r="I361" s="83">
        <f aca="true" t="shared" si="110" ref="I361:I370">G361+H361</f>
        <v>152974</v>
      </c>
      <c r="J361" s="84">
        <v>152974</v>
      </c>
      <c r="K361" s="102">
        <v>63535.26</v>
      </c>
      <c r="L361" s="102">
        <f t="shared" si="99"/>
        <v>41.53337168407703</v>
      </c>
    </row>
    <row r="362" spans="1:12" ht="15">
      <c r="A362" s="60"/>
      <c r="B362" s="60"/>
      <c r="C362" s="60">
        <v>4040</v>
      </c>
      <c r="D362" s="61" t="s">
        <v>154</v>
      </c>
      <c r="E362" s="41">
        <v>11959</v>
      </c>
      <c r="F362" s="82"/>
      <c r="G362" s="82">
        <f t="shared" si="109"/>
        <v>11959</v>
      </c>
      <c r="H362" s="83"/>
      <c r="I362" s="83">
        <f t="shared" si="110"/>
        <v>11959</v>
      </c>
      <c r="J362" s="84">
        <v>11959</v>
      </c>
      <c r="K362" s="102">
        <v>8036.37</v>
      </c>
      <c r="L362" s="102">
        <f t="shared" si="99"/>
        <v>67.19934777155281</v>
      </c>
    </row>
    <row r="363" spans="1:12" ht="15">
      <c r="A363" s="60"/>
      <c r="B363" s="60"/>
      <c r="C363" s="60">
        <v>4110</v>
      </c>
      <c r="D363" s="61" t="s">
        <v>155</v>
      </c>
      <c r="E363" s="41">
        <v>30667</v>
      </c>
      <c r="F363" s="82"/>
      <c r="G363" s="82">
        <f t="shared" si="109"/>
        <v>30667</v>
      </c>
      <c r="H363" s="83"/>
      <c r="I363" s="83">
        <f t="shared" si="110"/>
        <v>30667</v>
      </c>
      <c r="J363" s="84">
        <v>30667</v>
      </c>
      <c r="K363" s="102">
        <v>13098.55</v>
      </c>
      <c r="L363" s="102">
        <f t="shared" si="99"/>
        <v>42.71219878044804</v>
      </c>
    </row>
    <row r="364" spans="1:12" ht="15">
      <c r="A364" s="60"/>
      <c r="B364" s="60"/>
      <c r="C364" s="60">
        <v>4120</v>
      </c>
      <c r="D364" s="61" t="s">
        <v>156</v>
      </c>
      <c r="E364" s="41">
        <v>4175</v>
      </c>
      <c r="F364" s="82"/>
      <c r="G364" s="82">
        <f t="shared" si="109"/>
        <v>4175</v>
      </c>
      <c r="H364" s="83"/>
      <c r="I364" s="83">
        <f t="shared" si="110"/>
        <v>4175</v>
      </c>
      <c r="J364" s="84">
        <v>4175</v>
      </c>
      <c r="K364" s="102">
        <v>1813.66</v>
      </c>
      <c r="L364" s="102">
        <f t="shared" si="99"/>
        <v>43.440958083832335</v>
      </c>
    </row>
    <row r="365" spans="1:12" ht="30">
      <c r="A365" s="60"/>
      <c r="B365" s="60"/>
      <c r="C365" s="60">
        <v>4140</v>
      </c>
      <c r="D365" s="61" t="s">
        <v>181</v>
      </c>
      <c r="E365" s="41">
        <v>852</v>
      </c>
      <c r="F365" s="82"/>
      <c r="G365" s="82">
        <f t="shared" si="109"/>
        <v>852</v>
      </c>
      <c r="H365" s="83"/>
      <c r="I365" s="83">
        <f t="shared" si="110"/>
        <v>852</v>
      </c>
      <c r="J365" s="84">
        <v>852</v>
      </c>
      <c r="K365" s="102"/>
      <c r="L365" s="102">
        <f t="shared" si="99"/>
        <v>0</v>
      </c>
    </row>
    <row r="366" spans="1:12" ht="15">
      <c r="A366" s="60"/>
      <c r="B366" s="60"/>
      <c r="C366" s="60">
        <v>4210</v>
      </c>
      <c r="D366" s="61" t="s">
        <v>143</v>
      </c>
      <c r="E366" s="41">
        <v>4420</v>
      </c>
      <c r="F366" s="82"/>
      <c r="G366" s="82">
        <f t="shared" si="109"/>
        <v>4420</v>
      </c>
      <c r="H366" s="83"/>
      <c r="I366" s="83">
        <f t="shared" si="110"/>
        <v>4420</v>
      </c>
      <c r="J366" s="84">
        <v>4420</v>
      </c>
      <c r="K366" s="102">
        <v>2685.74</v>
      </c>
      <c r="L366" s="102">
        <f t="shared" si="99"/>
        <v>60.763348416289595</v>
      </c>
    </row>
    <row r="367" spans="1:12" ht="15">
      <c r="A367" s="60"/>
      <c r="B367" s="60"/>
      <c r="C367" s="60">
        <v>4260</v>
      </c>
      <c r="D367" s="61" t="s">
        <v>163</v>
      </c>
      <c r="E367" s="41">
        <v>1451</v>
      </c>
      <c r="F367" s="82"/>
      <c r="G367" s="82">
        <f t="shared" si="109"/>
        <v>1451</v>
      </c>
      <c r="H367" s="83"/>
      <c r="I367" s="83">
        <f t="shared" si="110"/>
        <v>1451</v>
      </c>
      <c r="J367" s="84">
        <v>1451</v>
      </c>
      <c r="K367" s="102">
        <v>822.25</v>
      </c>
      <c r="L367" s="102">
        <f t="shared" si="99"/>
        <v>56.66781529979325</v>
      </c>
    </row>
    <row r="368" spans="1:12" ht="15">
      <c r="A368" s="60"/>
      <c r="B368" s="60"/>
      <c r="C368" s="60">
        <v>4300</v>
      </c>
      <c r="D368" s="61" t="s">
        <v>145</v>
      </c>
      <c r="E368" s="41">
        <v>1280</v>
      </c>
      <c r="F368" s="82"/>
      <c r="G368" s="82">
        <f t="shared" si="109"/>
        <v>1280</v>
      </c>
      <c r="H368" s="83"/>
      <c r="I368" s="83">
        <f t="shared" si="110"/>
        <v>1280</v>
      </c>
      <c r="J368" s="84">
        <v>1280</v>
      </c>
      <c r="K368" s="102">
        <v>396</v>
      </c>
      <c r="L368" s="102">
        <f t="shared" si="99"/>
        <v>30.9375</v>
      </c>
    </row>
    <row r="369" spans="1:12" ht="15">
      <c r="A369" s="60"/>
      <c r="B369" s="60"/>
      <c r="C369" s="60">
        <v>4410</v>
      </c>
      <c r="D369" s="61" t="s">
        <v>157</v>
      </c>
      <c r="E369" s="41">
        <v>1916</v>
      </c>
      <c r="F369" s="82"/>
      <c r="G369" s="82">
        <f t="shared" si="109"/>
        <v>1916</v>
      </c>
      <c r="H369" s="83"/>
      <c r="I369" s="83">
        <f t="shared" si="110"/>
        <v>1916</v>
      </c>
      <c r="J369" s="84">
        <v>1916</v>
      </c>
      <c r="K369" s="102">
        <v>1301.5</v>
      </c>
      <c r="L369" s="102">
        <f t="shared" si="99"/>
        <v>67.92797494780794</v>
      </c>
    </row>
    <row r="370" spans="1:12" ht="30">
      <c r="A370" s="60"/>
      <c r="B370" s="60"/>
      <c r="C370" s="60">
        <v>4440</v>
      </c>
      <c r="D370" s="61" t="s">
        <v>158</v>
      </c>
      <c r="E370" s="41">
        <v>6972</v>
      </c>
      <c r="F370" s="82"/>
      <c r="G370" s="82">
        <f t="shared" si="109"/>
        <v>6972</v>
      </c>
      <c r="H370" s="83"/>
      <c r="I370" s="83">
        <f t="shared" si="110"/>
        <v>6972</v>
      </c>
      <c r="J370" s="84">
        <v>6972</v>
      </c>
      <c r="K370" s="102">
        <v>5230</v>
      </c>
      <c r="L370" s="102">
        <f t="shared" si="99"/>
        <v>75.01434308663224</v>
      </c>
    </row>
    <row r="371" spans="1:12" ht="15">
      <c r="A371" s="60"/>
      <c r="B371" s="60">
        <v>85415</v>
      </c>
      <c r="C371" s="60"/>
      <c r="D371" s="61" t="s">
        <v>114</v>
      </c>
      <c r="E371" s="41">
        <f>E372</f>
        <v>0</v>
      </c>
      <c r="F371" s="82">
        <f>F372</f>
        <v>5005</v>
      </c>
      <c r="G371" s="82">
        <f t="shared" si="109"/>
        <v>5005</v>
      </c>
      <c r="H371" s="82">
        <f>H372</f>
        <v>15021</v>
      </c>
      <c r="I371" s="116">
        <f>I372</f>
        <v>20026</v>
      </c>
      <c r="J371" s="84">
        <f>J372</f>
        <v>20026</v>
      </c>
      <c r="K371" s="102">
        <f>K372</f>
        <v>20025.6</v>
      </c>
      <c r="L371" s="102">
        <f t="shared" si="99"/>
        <v>99.99800259662437</v>
      </c>
    </row>
    <row r="372" spans="1:12" ht="15">
      <c r="A372" s="60"/>
      <c r="B372" s="60"/>
      <c r="C372" s="60">
        <v>3240</v>
      </c>
      <c r="D372" s="61" t="s">
        <v>203</v>
      </c>
      <c r="E372" s="41"/>
      <c r="F372" s="82">
        <v>5005</v>
      </c>
      <c r="G372" s="82">
        <f t="shared" si="109"/>
        <v>5005</v>
      </c>
      <c r="H372" s="83">
        <v>15021</v>
      </c>
      <c r="I372" s="83">
        <f>G372+H372</f>
        <v>20026</v>
      </c>
      <c r="J372" s="84">
        <v>20026</v>
      </c>
      <c r="K372" s="102">
        <v>20025.6</v>
      </c>
      <c r="L372" s="102">
        <f t="shared" si="99"/>
        <v>99.99800259662437</v>
      </c>
    </row>
    <row r="373" spans="1:12" ht="15">
      <c r="A373" s="60"/>
      <c r="B373" s="60">
        <v>85446</v>
      </c>
      <c r="C373" s="60"/>
      <c r="D373" s="61" t="s">
        <v>190</v>
      </c>
      <c r="E373" s="41">
        <f>E374</f>
        <v>670</v>
      </c>
      <c r="F373" s="41">
        <f aca="true" t="shared" si="111" ref="F373:K373">F374</f>
        <v>0</v>
      </c>
      <c r="G373" s="41">
        <f t="shared" si="111"/>
        <v>670</v>
      </c>
      <c r="H373" s="41">
        <f t="shared" si="111"/>
        <v>0</v>
      </c>
      <c r="I373" s="62">
        <f t="shared" si="111"/>
        <v>670</v>
      </c>
      <c r="J373" s="84">
        <f t="shared" si="111"/>
        <v>670</v>
      </c>
      <c r="K373" s="102">
        <f t="shared" si="111"/>
        <v>0</v>
      </c>
      <c r="L373" s="102">
        <f t="shared" si="99"/>
        <v>0</v>
      </c>
    </row>
    <row r="374" spans="1:12" ht="15">
      <c r="A374" s="60"/>
      <c r="B374" s="60"/>
      <c r="C374" s="60">
        <v>4300</v>
      </c>
      <c r="D374" s="61" t="s">
        <v>145</v>
      </c>
      <c r="E374" s="41">
        <v>670</v>
      </c>
      <c r="F374" s="82"/>
      <c r="G374" s="82">
        <f>E374+F374</f>
        <v>670</v>
      </c>
      <c r="H374" s="83"/>
      <c r="I374" s="83">
        <f>G374+H374</f>
        <v>670</v>
      </c>
      <c r="J374" s="84">
        <v>670</v>
      </c>
      <c r="K374" s="102"/>
      <c r="L374" s="102">
        <f t="shared" si="99"/>
        <v>0</v>
      </c>
    </row>
    <row r="375" spans="1:12" ht="15">
      <c r="A375" s="60"/>
      <c r="B375" s="60">
        <v>85495</v>
      </c>
      <c r="C375" s="60"/>
      <c r="D375" s="61" t="s">
        <v>12</v>
      </c>
      <c r="E375" s="41">
        <f aca="true" t="shared" si="112" ref="E375:K375">SUM(E376:E376)</f>
        <v>106000</v>
      </c>
      <c r="F375" s="41">
        <f t="shared" si="112"/>
        <v>52000</v>
      </c>
      <c r="G375" s="41">
        <f t="shared" si="112"/>
        <v>158000</v>
      </c>
      <c r="H375" s="41">
        <f t="shared" si="112"/>
        <v>0</v>
      </c>
      <c r="I375" s="62">
        <f t="shared" si="112"/>
        <v>158000</v>
      </c>
      <c r="J375" s="84">
        <f t="shared" si="112"/>
        <v>158000</v>
      </c>
      <c r="K375" s="102">
        <f t="shared" si="112"/>
        <v>71357</v>
      </c>
      <c r="L375" s="102">
        <f t="shared" si="99"/>
        <v>45.1626582278481</v>
      </c>
    </row>
    <row r="376" spans="1:12" ht="15">
      <c r="A376" s="60"/>
      <c r="B376" s="60"/>
      <c r="C376" s="60">
        <v>4220</v>
      </c>
      <c r="D376" s="61" t="s">
        <v>186</v>
      </c>
      <c r="E376" s="41">
        <v>106000</v>
      </c>
      <c r="F376" s="82">
        <v>52000</v>
      </c>
      <c r="G376" s="82">
        <f>E376+F376</f>
        <v>158000</v>
      </c>
      <c r="H376" s="83"/>
      <c r="I376" s="83">
        <f>G376+H376</f>
        <v>158000</v>
      </c>
      <c r="J376" s="84">
        <v>158000</v>
      </c>
      <c r="K376" s="102">
        <v>71357</v>
      </c>
      <c r="L376" s="102">
        <f t="shared" si="99"/>
        <v>45.1626582278481</v>
      </c>
    </row>
    <row r="377" spans="1:12" ht="28.5">
      <c r="A377" s="78">
        <v>900</v>
      </c>
      <c r="B377" s="78"/>
      <c r="C377" s="78"/>
      <c r="D377" s="79" t="s">
        <v>115</v>
      </c>
      <c r="E377" s="58" t="e">
        <f>E378+E380+E383+#REF!+E386+E390+E393</f>
        <v>#REF!</v>
      </c>
      <c r="F377" s="58" t="e">
        <f>F378+F380+F383+#REF!+F386+F390+F393</f>
        <v>#REF!</v>
      </c>
      <c r="G377" s="58" t="e">
        <f>G378+G380+G383+#REF!+G386+G390+G393</f>
        <v>#REF!</v>
      </c>
      <c r="H377" s="58" t="e">
        <f>H378+H380+H383+#REF!+H386+H390+H393</f>
        <v>#REF!</v>
      </c>
      <c r="I377" s="59" t="e">
        <f>I378+I380+I383+#REF!+I386+I390+I393</f>
        <v>#REF!</v>
      </c>
      <c r="J377" s="85">
        <f>J378+J380+J383+J386+J390+J393</f>
        <v>1571114</v>
      </c>
      <c r="K377" s="112">
        <f>K378+K380+K383+K386+K390+K393</f>
        <v>797808.7100000001</v>
      </c>
      <c r="L377" s="112">
        <f t="shared" si="99"/>
        <v>50.779810376586305</v>
      </c>
    </row>
    <row r="378" spans="1:12" ht="15">
      <c r="A378" s="60"/>
      <c r="B378" s="60">
        <v>90001</v>
      </c>
      <c r="C378" s="60"/>
      <c r="D378" s="61" t="s">
        <v>204</v>
      </c>
      <c r="E378" s="41">
        <f aca="true" t="shared" si="113" ref="E378:K378">SUM(E379:E379)</f>
        <v>5060</v>
      </c>
      <c r="F378" s="41">
        <f t="shared" si="113"/>
        <v>0</v>
      </c>
      <c r="G378" s="41">
        <f t="shared" si="113"/>
        <v>5060</v>
      </c>
      <c r="H378" s="41">
        <f t="shared" si="113"/>
        <v>-1060</v>
      </c>
      <c r="I378" s="62">
        <f t="shared" si="113"/>
        <v>4000</v>
      </c>
      <c r="J378" s="84">
        <f t="shared" si="113"/>
        <v>4000</v>
      </c>
      <c r="K378" s="102">
        <f t="shared" si="113"/>
        <v>0</v>
      </c>
      <c r="L378" s="102">
        <f t="shared" si="99"/>
        <v>0</v>
      </c>
    </row>
    <row r="379" spans="1:12" ht="15">
      <c r="A379" s="60"/>
      <c r="B379" s="60"/>
      <c r="C379" s="60">
        <v>4300</v>
      </c>
      <c r="D379" s="61" t="s">
        <v>145</v>
      </c>
      <c r="E379" s="41">
        <v>5060</v>
      </c>
      <c r="F379" s="82"/>
      <c r="G379" s="82">
        <f>E379+F379</f>
        <v>5060</v>
      </c>
      <c r="H379" s="83">
        <v>-1060</v>
      </c>
      <c r="I379" s="83">
        <f>G379+H379</f>
        <v>4000</v>
      </c>
      <c r="J379" s="84">
        <v>4000</v>
      </c>
      <c r="K379" s="102"/>
      <c r="L379" s="102">
        <f t="shared" si="99"/>
        <v>0</v>
      </c>
    </row>
    <row r="380" spans="1:12" ht="15">
      <c r="A380" s="60"/>
      <c r="B380" s="60">
        <v>90003</v>
      </c>
      <c r="C380" s="60"/>
      <c r="D380" s="61" t="s">
        <v>205</v>
      </c>
      <c r="E380" s="41">
        <f>SUM(E381:E382)</f>
        <v>17150</v>
      </c>
      <c r="F380" s="41">
        <f aca="true" t="shared" si="114" ref="F380:K380">SUM(F381:F382)</f>
        <v>0</v>
      </c>
      <c r="G380" s="41">
        <f t="shared" si="114"/>
        <v>17150</v>
      </c>
      <c r="H380" s="41">
        <f t="shared" si="114"/>
        <v>6120</v>
      </c>
      <c r="I380" s="62">
        <f t="shared" si="114"/>
        <v>23270</v>
      </c>
      <c r="J380" s="84">
        <f t="shared" si="114"/>
        <v>33270</v>
      </c>
      <c r="K380" s="102">
        <f t="shared" si="114"/>
        <v>15095.699999999999</v>
      </c>
      <c r="L380" s="102">
        <f t="shared" si="99"/>
        <v>45.37330928764653</v>
      </c>
    </row>
    <row r="381" spans="1:12" ht="15">
      <c r="A381" s="60"/>
      <c r="B381" s="60"/>
      <c r="C381" s="60">
        <v>4210</v>
      </c>
      <c r="D381" s="61" t="s">
        <v>143</v>
      </c>
      <c r="E381" s="41">
        <v>3150</v>
      </c>
      <c r="F381" s="82"/>
      <c r="G381" s="82">
        <f>E381+F381</f>
        <v>3150</v>
      </c>
      <c r="H381" s="83"/>
      <c r="I381" s="83">
        <f>G381+H381</f>
        <v>3150</v>
      </c>
      <c r="J381" s="84">
        <v>13150</v>
      </c>
      <c r="K381" s="102">
        <v>1047.06</v>
      </c>
      <c r="L381" s="102">
        <f t="shared" si="99"/>
        <v>7.962433460076046</v>
      </c>
    </row>
    <row r="382" spans="1:12" ht="15">
      <c r="A382" s="60"/>
      <c r="B382" s="60"/>
      <c r="C382" s="60">
        <v>4300</v>
      </c>
      <c r="D382" s="61" t="s">
        <v>145</v>
      </c>
      <c r="E382" s="41">
        <v>14000</v>
      </c>
      <c r="F382" s="82"/>
      <c r="G382" s="82">
        <f>E382+F382</f>
        <v>14000</v>
      </c>
      <c r="H382" s="83">
        <v>6120</v>
      </c>
      <c r="I382" s="83">
        <f>G382+H382</f>
        <v>20120</v>
      </c>
      <c r="J382" s="84">
        <v>20120</v>
      </c>
      <c r="K382" s="102">
        <v>14048.64</v>
      </c>
      <c r="L382" s="102">
        <f t="shared" si="99"/>
        <v>69.82425447316103</v>
      </c>
    </row>
    <row r="383" spans="1:12" ht="15">
      <c r="A383" s="60"/>
      <c r="B383" s="60">
        <v>90004</v>
      </c>
      <c r="C383" s="60"/>
      <c r="D383" s="61" t="s">
        <v>206</v>
      </c>
      <c r="E383" s="41">
        <f aca="true" t="shared" si="115" ref="E383:K383">SUM(E384:E385)</f>
        <v>13850</v>
      </c>
      <c r="F383" s="41">
        <f t="shared" si="115"/>
        <v>0</v>
      </c>
      <c r="G383" s="41">
        <f t="shared" si="115"/>
        <v>13850</v>
      </c>
      <c r="H383" s="41">
        <f t="shared" si="115"/>
        <v>0</v>
      </c>
      <c r="I383" s="62">
        <f t="shared" si="115"/>
        <v>13850</v>
      </c>
      <c r="J383" s="84">
        <f t="shared" si="115"/>
        <v>18850</v>
      </c>
      <c r="K383" s="102">
        <f t="shared" si="115"/>
        <v>9467.61</v>
      </c>
      <c r="L383" s="102">
        <f t="shared" si="99"/>
        <v>50.22604774535809</v>
      </c>
    </row>
    <row r="384" spans="1:12" ht="15">
      <c r="A384" s="60"/>
      <c r="B384" s="60"/>
      <c r="C384" s="60">
        <v>4210</v>
      </c>
      <c r="D384" s="61" t="s">
        <v>143</v>
      </c>
      <c r="E384" s="41">
        <v>4150</v>
      </c>
      <c r="F384" s="82"/>
      <c r="G384" s="82">
        <f>E384+F384</f>
        <v>4150</v>
      </c>
      <c r="H384" s="83"/>
      <c r="I384" s="83">
        <f>G384+H384</f>
        <v>4150</v>
      </c>
      <c r="J384" s="84">
        <v>4150</v>
      </c>
      <c r="K384" s="102">
        <v>300.61</v>
      </c>
      <c r="L384" s="102">
        <f t="shared" si="99"/>
        <v>7.243614457831326</v>
      </c>
    </row>
    <row r="385" spans="1:12" ht="15">
      <c r="A385" s="60"/>
      <c r="B385" s="60"/>
      <c r="C385" s="60">
        <v>4300</v>
      </c>
      <c r="D385" s="61" t="s">
        <v>145</v>
      </c>
      <c r="E385" s="41">
        <v>9700</v>
      </c>
      <c r="F385" s="82"/>
      <c r="G385" s="82">
        <f>E385+F385</f>
        <v>9700</v>
      </c>
      <c r="H385" s="83"/>
      <c r="I385" s="83">
        <f>G385+H385</f>
        <v>9700</v>
      </c>
      <c r="J385" s="84">
        <v>14700</v>
      </c>
      <c r="K385" s="102">
        <v>9167</v>
      </c>
      <c r="L385" s="102">
        <f t="shared" si="99"/>
        <v>62.36054421768708</v>
      </c>
    </row>
    <row r="386" spans="1:12" ht="15">
      <c r="A386" s="60"/>
      <c r="B386" s="60">
        <v>90015</v>
      </c>
      <c r="C386" s="60"/>
      <c r="D386" s="61" t="s">
        <v>207</v>
      </c>
      <c r="E386" s="41">
        <f aca="true" t="shared" si="116" ref="E386:K386">SUM(E387:E389)</f>
        <v>274800</v>
      </c>
      <c r="F386" s="41">
        <f t="shared" si="116"/>
        <v>0</v>
      </c>
      <c r="G386" s="41">
        <f t="shared" si="116"/>
        <v>274800</v>
      </c>
      <c r="H386" s="41">
        <f t="shared" si="116"/>
        <v>0</v>
      </c>
      <c r="I386" s="62">
        <f t="shared" si="116"/>
        <v>274800</v>
      </c>
      <c r="J386" s="84">
        <f t="shared" si="116"/>
        <v>624800</v>
      </c>
      <c r="K386" s="102">
        <f t="shared" si="116"/>
        <v>127408.57</v>
      </c>
      <c r="L386" s="102">
        <f t="shared" si="99"/>
        <v>20.391896606914212</v>
      </c>
    </row>
    <row r="387" spans="1:12" ht="15">
      <c r="A387" s="60"/>
      <c r="B387" s="60"/>
      <c r="C387" s="60">
        <v>4260</v>
      </c>
      <c r="D387" s="61" t="s">
        <v>163</v>
      </c>
      <c r="E387" s="41">
        <v>111900</v>
      </c>
      <c r="F387" s="82"/>
      <c r="G387" s="82">
        <f>E387+F387</f>
        <v>111900</v>
      </c>
      <c r="H387" s="83"/>
      <c r="I387" s="83">
        <f>G387+H387</f>
        <v>111900</v>
      </c>
      <c r="J387" s="84">
        <v>111900</v>
      </c>
      <c r="K387" s="102">
        <v>52203.6</v>
      </c>
      <c r="L387" s="102">
        <f t="shared" si="99"/>
        <v>46.65201072386059</v>
      </c>
    </row>
    <row r="388" spans="1:12" ht="15">
      <c r="A388" s="60"/>
      <c r="B388" s="60"/>
      <c r="C388" s="60">
        <v>4270</v>
      </c>
      <c r="D388" s="61" t="s">
        <v>144</v>
      </c>
      <c r="E388" s="41">
        <v>162900</v>
      </c>
      <c r="F388" s="82"/>
      <c r="G388" s="82">
        <f>E388+F388</f>
        <v>162900</v>
      </c>
      <c r="H388" s="83"/>
      <c r="I388" s="83">
        <f>G388+H388</f>
        <v>162900</v>
      </c>
      <c r="J388" s="84">
        <v>162900</v>
      </c>
      <c r="K388" s="102">
        <v>75204.97</v>
      </c>
      <c r="L388" s="102">
        <f aca="true" t="shared" si="117" ref="L388:L422">K388*100/J388</f>
        <v>46.16634131368938</v>
      </c>
    </row>
    <row r="389" spans="1:12" ht="30">
      <c r="A389" s="60"/>
      <c r="B389" s="60"/>
      <c r="C389" s="60">
        <v>6050</v>
      </c>
      <c r="D389" s="61" t="s">
        <v>133</v>
      </c>
      <c r="E389" s="41"/>
      <c r="F389" s="82"/>
      <c r="G389" s="82">
        <f>E389+F389</f>
        <v>0</v>
      </c>
      <c r="H389" s="83"/>
      <c r="I389" s="83"/>
      <c r="J389" s="84">
        <v>350000</v>
      </c>
      <c r="K389" s="102"/>
      <c r="L389" s="102">
        <f t="shared" si="117"/>
        <v>0</v>
      </c>
    </row>
    <row r="390" spans="1:12" ht="15">
      <c r="A390" s="60"/>
      <c r="B390" s="60">
        <v>90017</v>
      </c>
      <c r="C390" s="60"/>
      <c r="D390" s="61" t="s">
        <v>116</v>
      </c>
      <c r="E390" s="41">
        <f aca="true" t="shared" si="118" ref="E390:K390">SUM(E391:E392)</f>
        <v>678788</v>
      </c>
      <c r="F390" s="41">
        <f t="shared" si="118"/>
        <v>50565</v>
      </c>
      <c r="G390" s="41">
        <f t="shared" si="118"/>
        <v>729353</v>
      </c>
      <c r="H390" s="41">
        <f t="shared" si="118"/>
        <v>4000</v>
      </c>
      <c r="I390" s="62">
        <f t="shared" si="118"/>
        <v>733353</v>
      </c>
      <c r="J390" s="84">
        <f t="shared" si="118"/>
        <v>733353</v>
      </c>
      <c r="K390" s="102">
        <f t="shared" si="118"/>
        <v>595564.52</v>
      </c>
      <c r="L390" s="102">
        <f t="shared" si="117"/>
        <v>81.21116570055621</v>
      </c>
    </row>
    <row r="391" spans="1:12" ht="30">
      <c r="A391" s="60"/>
      <c r="B391" s="60"/>
      <c r="C391" s="60">
        <v>2650</v>
      </c>
      <c r="D391" s="61" t="s">
        <v>208</v>
      </c>
      <c r="E391" s="41">
        <v>578788</v>
      </c>
      <c r="F391" s="82">
        <v>50565</v>
      </c>
      <c r="G391" s="82">
        <f>E391+F391</f>
        <v>629353</v>
      </c>
      <c r="H391" s="83">
        <v>-129700</v>
      </c>
      <c r="I391" s="83">
        <f>G391+H391</f>
        <v>499653</v>
      </c>
      <c r="J391" s="84">
        <v>499653</v>
      </c>
      <c r="K391" s="102">
        <v>365864.52</v>
      </c>
      <c r="L391" s="102">
        <f t="shared" si="117"/>
        <v>73.22372126255621</v>
      </c>
    </row>
    <row r="392" spans="1:12" ht="60">
      <c r="A392" s="60"/>
      <c r="B392" s="60"/>
      <c r="C392" s="60">
        <v>6210</v>
      </c>
      <c r="D392" s="61" t="s">
        <v>209</v>
      </c>
      <c r="E392" s="41">
        <v>100000</v>
      </c>
      <c r="F392" s="82"/>
      <c r="G392" s="82">
        <f>E392+F392</f>
        <v>100000</v>
      </c>
      <c r="H392" s="83">
        <v>133700</v>
      </c>
      <c r="I392" s="83">
        <f>G392+H392</f>
        <v>233700</v>
      </c>
      <c r="J392" s="84">
        <v>233700</v>
      </c>
      <c r="K392" s="102">
        <v>229700</v>
      </c>
      <c r="L392" s="102">
        <f t="shared" si="117"/>
        <v>98.28840393667095</v>
      </c>
    </row>
    <row r="393" spans="1:12" ht="15">
      <c r="A393" s="60"/>
      <c r="B393" s="60">
        <v>90095</v>
      </c>
      <c r="C393" s="60"/>
      <c r="D393" s="61" t="s">
        <v>12</v>
      </c>
      <c r="E393" s="41">
        <f>SUM(E397:E400)</f>
        <v>130400</v>
      </c>
      <c r="F393" s="41">
        <f aca="true" t="shared" si="119" ref="F393:K393">SUM(F394:F401)</f>
        <v>2875</v>
      </c>
      <c r="G393" s="41">
        <f t="shared" si="119"/>
        <v>133275</v>
      </c>
      <c r="H393" s="41">
        <f t="shared" si="119"/>
        <v>8566</v>
      </c>
      <c r="I393" s="62">
        <f t="shared" si="119"/>
        <v>141841</v>
      </c>
      <c r="J393" s="84">
        <f t="shared" si="119"/>
        <v>156841</v>
      </c>
      <c r="K393" s="102">
        <f t="shared" si="119"/>
        <v>50272.310000000005</v>
      </c>
      <c r="L393" s="102">
        <f t="shared" si="117"/>
        <v>32.05304097780555</v>
      </c>
    </row>
    <row r="394" spans="1:12" ht="15">
      <c r="A394" s="60"/>
      <c r="B394" s="60"/>
      <c r="C394" s="60">
        <v>4110</v>
      </c>
      <c r="D394" s="61" t="s">
        <v>155</v>
      </c>
      <c r="E394" s="41"/>
      <c r="F394" s="41">
        <v>415</v>
      </c>
      <c r="G394" s="82">
        <f aca="true" t="shared" si="120" ref="G394:G401">E394+F394</f>
        <v>415</v>
      </c>
      <c r="H394" s="93"/>
      <c r="I394" s="93">
        <f>G394+H394</f>
        <v>415</v>
      </c>
      <c r="J394" s="84">
        <v>415</v>
      </c>
      <c r="K394" s="102">
        <v>139.16</v>
      </c>
      <c r="L394" s="102">
        <f t="shared" si="117"/>
        <v>33.53253012048193</v>
      </c>
    </row>
    <row r="395" spans="1:12" ht="15">
      <c r="A395" s="60"/>
      <c r="B395" s="60"/>
      <c r="C395" s="60">
        <v>4120</v>
      </c>
      <c r="D395" s="61" t="s">
        <v>156</v>
      </c>
      <c r="E395" s="41"/>
      <c r="F395" s="41">
        <v>60</v>
      </c>
      <c r="G395" s="82">
        <f t="shared" si="120"/>
        <v>60</v>
      </c>
      <c r="H395" s="93"/>
      <c r="I395" s="93">
        <f aca="true" t="shared" si="121" ref="I395:I401">G395+H395</f>
        <v>60</v>
      </c>
      <c r="J395" s="84">
        <v>60</v>
      </c>
      <c r="K395" s="102"/>
      <c r="L395" s="102">
        <f t="shared" si="117"/>
        <v>0</v>
      </c>
    </row>
    <row r="396" spans="1:12" ht="15">
      <c r="A396" s="60"/>
      <c r="B396" s="60"/>
      <c r="C396" s="60">
        <v>4170</v>
      </c>
      <c r="D396" s="61" t="s">
        <v>162</v>
      </c>
      <c r="E396" s="41"/>
      <c r="F396" s="41">
        <v>2400</v>
      </c>
      <c r="G396" s="82">
        <f t="shared" si="120"/>
        <v>2400</v>
      </c>
      <c r="H396" s="93"/>
      <c r="I396" s="93">
        <f t="shared" si="121"/>
        <v>2400</v>
      </c>
      <c r="J396" s="84">
        <v>2400</v>
      </c>
      <c r="K396" s="102">
        <v>793.13</v>
      </c>
      <c r="L396" s="102">
        <f t="shared" si="117"/>
        <v>33.04708333333333</v>
      </c>
    </row>
    <row r="397" spans="1:12" ht="15">
      <c r="A397" s="60"/>
      <c r="B397" s="60"/>
      <c r="C397" s="60">
        <v>4210</v>
      </c>
      <c r="D397" s="61" t="s">
        <v>143</v>
      </c>
      <c r="E397" s="41">
        <v>24500</v>
      </c>
      <c r="F397" s="82"/>
      <c r="G397" s="82">
        <f t="shared" si="120"/>
        <v>24500</v>
      </c>
      <c r="H397" s="83">
        <v>6066</v>
      </c>
      <c r="I397" s="93">
        <f t="shared" si="121"/>
        <v>30566</v>
      </c>
      <c r="J397" s="84">
        <v>30566</v>
      </c>
      <c r="K397" s="102">
        <v>4909.67</v>
      </c>
      <c r="L397" s="102">
        <f t="shared" si="117"/>
        <v>16.062520447556107</v>
      </c>
    </row>
    <row r="398" spans="1:12" ht="15">
      <c r="A398" s="60"/>
      <c r="B398" s="60"/>
      <c r="C398" s="60">
        <v>4260</v>
      </c>
      <c r="D398" s="61" t="s">
        <v>163</v>
      </c>
      <c r="E398" s="41">
        <v>28000</v>
      </c>
      <c r="F398" s="82"/>
      <c r="G398" s="82">
        <f t="shared" si="120"/>
        <v>28000</v>
      </c>
      <c r="H398" s="83"/>
      <c r="I398" s="93">
        <f t="shared" si="121"/>
        <v>28000</v>
      </c>
      <c r="J398" s="84">
        <v>43000</v>
      </c>
      <c r="K398" s="102">
        <v>25546.25</v>
      </c>
      <c r="L398" s="102">
        <f t="shared" si="117"/>
        <v>59.40988372093023</v>
      </c>
    </row>
    <row r="399" spans="1:12" ht="15">
      <c r="A399" s="60"/>
      <c r="B399" s="60"/>
      <c r="C399" s="60">
        <v>4270</v>
      </c>
      <c r="D399" s="61" t="s">
        <v>144</v>
      </c>
      <c r="E399" s="41">
        <v>27400</v>
      </c>
      <c r="F399" s="82"/>
      <c r="G399" s="82">
        <f t="shared" si="120"/>
        <v>27400</v>
      </c>
      <c r="H399" s="83">
        <v>2500</v>
      </c>
      <c r="I399" s="93">
        <f t="shared" si="121"/>
        <v>29900</v>
      </c>
      <c r="J399" s="84">
        <v>29900</v>
      </c>
      <c r="K399" s="102">
        <v>3727.43</v>
      </c>
      <c r="L399" s="102">
        <f t="shared" si="117"/>
        <v>12.466321070234114</v>
      </c>
    </row>
    <row r="400" spans="1:12" ht="15">
      <c r="A400" s="60"/>
      <c r="B400" s="60"/>
      <c r="C400" s="60">
        <v>4300</v>
      </c>
      <c r="D400" s="61" t="s">
        <v>145</v>
      </c>
      <c r="E400" s="41">
        <v>50500</v>
      </c>
      <c r="F400" s="82">
        <v>-300</v>
      </c>
      <c r="G400" s="82">
        <f t="shared" si="120"/>
        <v>50200</v>
      </c>
      <c r="H400" s="83"/>
      <c r="I400" s="93">
        <f t="shared" si="121"/>
        <v>50200</v>
      </c>
      <c r="J400" s="84">
        <v>50200</v>
      </c>
      <c r="K400" s="102">
        <v>14887.27</v>
      </c>
      <c r="L400" s="102">
        <f t="shared" si="117"/>
        <v>29.655916334661356</v>
      </c>
    </row>
    <row r="401" spans="1:12" ht="15">
      <c r="A401" s="60"/>
      <c r="B401" s="60"/>
      <c r="C401" s="60">
        <v>4430</v>
      </c>
      <c r="D401" s="61" t="s">
        <v>150</v>
      </c>
      <c r="E401" s="41"/>
      <c r="F401" s="82">
        <v>300</v>
      </c>
      <c r="G401" s="82">
        <f t="shared" si="120"/>
        <v>300</v>
      </c>
      <c r="H401" s="83"/>
      <c r="I401" s="93">
        <f t="shared" si="121"/>
        <v>300</v>
      </c>
      <c r="J401" s="84">
        <v>300</v>
      </c>
      <c r="K401" s="102">
        <v>269.4</v>
      </c>
      <c r="L401" s="102">
        <f t="shared" si="117"/>
        <v>89.79999999999998</v>
      </c>
    </row>
    <row r="402" spans="1:12" ht="28.5">
      <c r="A402" s="78">
        <v>921</v>
      </c>
      <c r="B402" s="78"/>
      <c r="C402" s="78"/>
      <c r="D402" s="79" t="s">
        <v>210</v>
      </c>
      <c r="E402" s="58" t="e">
        <f>E403+E405+#REF!+E407</f>
        <v>#REF!</v>
      </c>
      <c r="F402" s="58" t="e">
        <f>F403+F405+#REF!+F407</f>
        <v>#REF!</v>
      </c>
      <c r="G402" s="58" t="e">
        <f>G403+G405+#REF!+G407</f>
        <v>#REF!</v>
      </c>
      <c r="H402" s="58" t="e">
        <f>H403+H405+#REF!+H407</f>
        <v>#REF!</v>
      </c>
      <c r="I402" s="59" t="e">
        <f>I403+I405+#REF!+I407</f>
        <v>#REF!</v>
      </c>
      <c r="J402" s="85">
        <f>J403+J405+J407</f>
        <v>498359</v>
      </c>
      <c r="K402" s="112">
        <f>K403+K405+K407</f>
        <v>233174.76</v>
      </c>
      <c r="L402" s="112">
        <f t="shared" si="117"/>
        <v>46.78851189604281</v>
      </c>
    </row>
    <row r="403" spans="1:12" ht="15">
      <c r="A403" s="60"/>
      <c r="B403" s="60">
        <v>92114</v>
      </c>
      <c r="C403" s="60"/>
      <c r="D403" s="61" t="s">
        <v>211</v>
      </c>
      <c r="E403" s="41">
        <f>E404</f>
        <v>360192</v>
      </c>
      <c r="F403" s="41">
        <f aca="true" t="shared" si="122" ref="F403:K403">F404</f>
        <v>0</v>
      </c>
      <c r="G403" s="41">
        <f t="shared" si="122"/>
        <v>360192</v>
      </c>
      <c r="H403" s="41">
        <f t="shared" si="122"/>
        <v>5100</v>
      </c>
      <c r="I403" s="62">
        <f t="shared" si="122"/>
        <v>365292</v>
      </c>
      <c r="J403" s="84">
        <f t="shared" si="122"/>
        <v>365292</v>
      </c>
      <c r="K403" s="102">
        <f t="shared" si="122"/>
        <v>160112</v>
      </c>
      <c r="L403" s="102">
        <f t="shared" si="117"/>
        <v>43.831236380758405</v>
      </c>
    </row>
    <row r="404" spans="1:12" ht="30">
      <c r="A404" s="60"/>
      <c r="B404" s="60"/>
      <c r="C404" s="60">
        <v>2480</v>
      </c>
      <c r="D404" s="61" t="s">
        <v>212</v>
      </c>
      <c r="E404" s="41">
        <v>360192</v>
      </c>
      <c r="F404" s="82"/>
      <c r="G404" s="82">
        <f>E404+F404</f>
        <v>360192</v>
      </c>
      <c r="H404" s="83">
        <v>5100</v>
      </c>
      <c r="I404" s="83">
        <f>G404+H404</f>
        <v>365292</v>
      </c>
      <c r="J404" s="84">
        <v>365292</v>
      </c>
      <c r="K404" s="102">
        <v>160112</v>
      </c>
      <c r="L404" s="102">
        <f t="shared" si="117"/>
        <v>43.831236380758405</v>
      </c>
    </row>
    <row r="405" spans="1:12" ht="15">
      <c r="A405" s="60"/>
      <c r="B405" s="60">
        <v>92116</v>
      </c>
      <c r="C405" s="60"/>
      <c r="D405" s="61" t="s">
        <v>213</v>
      </c>
      <c r="E405" s="41">
        <f>E406</f>
        <v>108000</v>
      </c>
      <c r="F405" s="41">
        <f aca="true" t="shared" si="123" ref="F405:K405">F406</f>
        <v>0</v>
      </c>
      <c r="G405" s="41">
        <f t="shared" si="123"/>
        <v>108000</v>
      </c>
      <c r="H405" s="41">
        <f t="shared" si="123"/>
        <v>0</v>
      </c>
      <c r="I405" s="62">
        <f t="shared" si="123"/>
        <v>108000</v>
      </c>
      <c r="J405" s="84">
        <f t="shared" si="123"/>
        <v>108000</v>
      </c>
      <c r="K405" s="102">
        <f t="shared" si="123"/>
        <v>66456</v>
      </c>
      <c r="L405" s="102">
        <f t="shared" si="117"/>
        <v>61.53333333333333</v>
      </c>
    </row>
    <row r="406" spans="1:12" ht="30">
      <c r="A406" s="60"/>
      <c r="B406" s="60"/>
      <c r="C406" s="60">
        <v>2480</v>
      </c>
      <c r="D406" s="61" t="s">
        <v>212</v>
      </c>
      <c r="E406" s="41">
        <v>108000</v>
      </c>
      <c r="F406" s="82"/>
      <c r="G406" s="82">
        <f>E406+F406</f>
        <v>108000</v>
      </c>
      <c r="H406" s="83"/>
      <c r="I406" s="83">
        <f>G406+H406</f>
        <v>108000</v>
      </c>
      <c r="J406" s="84">
        <v>108000</v>
      </c>
      <c r="K406" s="102">
        <v>66456</v>
      </c>
      <c r="L406" s="102">
        <f t="shared" si="117"/>
        <v>61.53333333333333</v>
      </c>
    </row>
    <row r="407" spans="1:12" ht="15">
      <c r="A407" s="60"/>
      <c r="B407" s="60">
        <v>92195</v>
      </c>
      <c r="C407" s="60"/>
      <c r="D407" s="61" t="s">
        <v>12</v>
      </c>
      <c r="E407" s="41">
        <f>SUM(E408:E410)</f>
        <v>0</v>
      </c>
      <c r="F407" s="82"/>
      <c r="G407" s="82">
        <f>E407+F407</f>
        <v>0</v>
      </c>
      <c r="H407" s="83">
        <f>SUM(H408:H410)</f>
        <v>25067</v>
      </c>
      <c r="I407" s="83">
        <f>SUM(I408:I410)</f>
        <v>25067</v>
      </c>
      <c r="J407" s="84">
        <f>SUM(J408:J410)</f>
        <v>25067</v>
      </c>
      <c r="K407" s="102">
        <f>SUM(K408:K410)</f>
        <v>6606.76</v>
      </c>
      <c r="L407" s="102">
        <f t="shared" si="117"/>
        <v>26.35640483504209</v>
      </c>
    </row>
    <row r="408" spans="1:12" ht="15">
      <c r="A408" s="60"/>
      <c r="B408" s="60"/>
      <c r="C408" s="60">
        <v>4170</v>
      </c>
      <c r="D408" s="61" t="s">
        <v>162</v>
      </c>
      <c r="E408" s="41">
        <v>0</v>
      </c>
      <c r="F408" s="82"/>
      <c r="G408" s="82">
        <f>E408+F408</f>
        <v>0</v>
      </c>
      <c r="H408" s="83">
        <v>5000</v>
      </c>
      <c r="I408" s="83">
        <f>G408+H408</f>
        <v>5000</v>
      </c>
      <c r="J408" s="84">
        <v>5000</v>
      </c>
      <c r="K408" s="102">
        <v>600</v>
      </c>
      <c r="L408" s="102">
        <f t="shared" si="117"/>
        <v>12</v>
      </c>
    </row>
    <row r="409" spans="1:12" ht="15">
      <c r="A409" s="60"/>
      <c r="B409" s="60"/>
      <c r="C409" s="60">
        <v>4210</v>
      </c>
      <c r="D409" s="61" t="s">
        <v>143</v>
      </c>
      <c r="E409" s="41">
        <v>0</v>
      </c>
      <c r="F409" s="82"/>
      <c r="G409" s="82">
        <f>E409+F409</f>
        <v>0</v>
      </c>
      <c r="H409" s="83">
        <v>10000</v>
      </c>
      <c r="I409" s="83">
        <f>G409+H409</f>
        <v>10000</v>
      </c>
      <c r="J409" s="84">
        <v>10000</v>
      </c>
      <c r="K409" s="102">
        <v>3307.4</v>
      </c>
      <c r="L409" s="102">
        <f t="shared" si="117"/>
        <v>33.074</v>
      </c>
    </row>
    <row r="410" spans="1:12" ht="15">
      <c r="A410" s="60"/>
      <c r="B410" s="60"/>
      <c r="C410" s="60">
        <v>4300</v>
      </c>
      <c r="D410" s="61" t="s">
        <v>145</v>
      </c>
      <c r="E410" s="41">
        <v>0</v>
      </c>
      <c r="F410" s="82"/>
      <c r="G410" s="82">
        <f>E410+F410</f>
        <v>0</v>
      </c>
      <c r="H410" s="83">
        <v>10067</v>
      </c>
      <c r="I410" s="83">
        <f>G410+H410</f>
        <v>10067</v>
      </c>
      <c r="J410" s="84">
        <v>10067</v>
      </c>
      <c r="K410" s="102">
        <v>2699.36</v>
      </c>
      <c r="L410" s="102">
        <f t="shared" si="117"/>
        <v>26.81394655806099</v>
      </c>
    </row>
    <row r="411" spans="1:12" ht="14.25">
      <c r="A411" s="78">
        <v>926</v>
      </c>
      <c r="B411" s="78"/>
      <c r="C411" s="78"/>
      <c r="D411" s="79" t="s">
        <v>122</v>
      </c>
      <c r="E411" s="58">
        <f aca="true" t="shared" si="124" ref="E411:K411">E412+E416</f>
        <v>1769360</v>
      </c>
      <c r="F411" s="58">
        <f t="shared" si="124"/>
        <v>830150</v>
      </c>
      <c r="G411" s="58">
        <f t="shared" si="124"/>
        <v>2599510</v>
      </c>
      <c r="H411" s="58">
        <f t="shared" si="124"/>
        <v>56512</v>
      </c>
      <c r="I411" s="59">
        <f t="shared" si="124"/>
        <v>2656022</v>
      </c>
      <c r="J411" s="85">
        <f t="shared" si="124"/>
        <v>2656022</v>
      </c>
      <c r="K411" s="112">
        <f t="shared" si="124"/>
        <v>1976201.0399999998</v>
      </c>
      <c r="L411" s="112">
        <f t="shared" si="117"/>
        <v>74.40454333586091</v>
      </c>
    </row>
    <row r="412" spans="1:12" ht="15">
      <c r="A412" s="60"/>
      <c r="B412" s="60">
        <v>92601</v>
      </c>
      <c r="C412" s="60"/>
      <c r="D412" s="61" t="s">
        <v>123</v>
      </c>
      <c r="E412" s="41">
        <f aca="true" t="shared" si="125" ref="E412:K412">SUM(E413:E415)</f>
        <v>1750000</v>
      </c>
      <c r="F412" s="41">
        <f t="shared" si="125"/>
        <v>802000</v>
      </c>
      <c r="G412" s="41">
        <f t="shared" si="125"/>
        <v>2552000</v>
      </c>
      <c r="H412" s="41">
        <f t="shared" si="125"/>
        <v>0</v>
      </c>
      <c r="I412" s="62">
        <f t="shared" si="125"/>
        <v>2552000</v>
      </c>
      <c r="J412" s="84">
        <f t="shared" si="125"/>
        <v>2552000</v>
      </c>
      <c r="K412" s="102">
        <f t="shared" si="125"/>
        <v>1930412.91</v>
      </c>
      <c r="L412" s="102">
        <f t="shared" si="117"/>
        <v>75.64313910658308</v>
      </c>
    </row>
    <row r="413" spans="1:12" ht="30">
      <c r="A413" s="60"/>
      <c r="B413" s="60"/>
      <c r="C413" s="60">
        <v>6050</v>
      </c>
      <c r="D413" s="61" t="s">
        <v>133</v>
      </c>
      <c r="E413" s="41">
        <v>1500000</v>
      </c>
      <c r="F413" s="82">
        <v>802000</v>
      </c>
      <c r="G413" s="82">
        <f>E413+F413</f>
        <v>2302000</v>
      </c>
      <c r="H413" s="83"/>
      <c r="I413" s="83">
        <f>G413+H413</f>
        <v>2302000</v>
      </c>
      <c r="J413" s="84">
        <v>2302000</v>
      </c>
      <c r="K413" s="102">
        <v>1930412.91</v>
      </c>
      <c r="L413" s="102">
        <f t="shared" si="117"/>
        <v>83.85807602085143</v>
      </c>
    </row>
    <row r="414" spans="1:12" ht="90">
      <c r="A414" s="60"/>
      <c r="B414" s="60"/>
      <c r="C414" s="60">
        <v>6058</v>
      </c>
      <c r="D414" s="61" t="s">
        <v>134</v>
      </c>
      <c r="E414" s="41">
        <v>187000</v>
      </c>
      <c r="F414" s="82"/>
      <c r="G414" s="82">
        <f>E414+F414</f>
        <v>187000</v>
      </c>
      <c r="H414" s="83"/>
      <c r="I414" s="83">
        <f>G414+H414</f>
        <v>187000</v>
      </c>
      <c r="J414" s="84">
        <v>187000</v>
      </c>
      <c r="K414" s="102"/>
      <c r="L414" s="102">
        <f t="shared" si="117"/>
        <v>0</v>
      </c>
    </row>
    <row r="415" spans="1:12" ht="105">
      <c r="A415" s="60"/>
      <c r="B415" s="60"/>
      <c r="C415" s="60">
        <v>6059</v>
      </c>
      <c r="D415" s="61" t="s">
        <v>147</v>
      </c>
      <c r="E415" s="41">
        <v>63000</v>
      </c>
      <c r="F415" s="82"/>
      <c r="G415" s="82">
        <f>E415+F415</f>
        <v>63000</v>
      </c>
      <c r="H415" s="83"/>
      <c r="I415" s="83">
        <f>G415+H415</f>
        <v>63000</v>
      </c>
      <c r="J415" s="84">
        <v>63000</v>
      </c>
      <c r="K415" s="102"/>
      <c r="L415" s="102">
        <f t="shared" si="117"/>
        <v>0</v>
      </c>
    </row>
    <row r="416" spans="1:12" ht="15">
      <c r="A416" s="60"/>
      <c r="B416" s="60">
        <v>92695</v>
      </c>
      <c r="C416" s="60"/>
      <c r="D416" s="61" t="s">
        <v>12</v>
      </c>
      <c r="E416" s="41">
        <f>SUM(E418:E421)</f>
        <v>19360</v>
      </c>
      <c r="F416" s="41">
        <f aca="true" t="shared" si="126" ref="F416:K416">SUM(F417:F421)</f>
        <v>28150</v>
      </c>
      <c r="G416" s="41">
        <f t="shared" si="126"/>
        <v>47510</v>
      </c>
      <c r="H416" s="41">
        <f t="shared" si="126"/>
        <v>56512</v>
      </c>
      <c r="I416" s="62">
        <f t="shared" si="126"/>
        <v>104022</v>
      </c>
      <c r="J416" s="84">
        <f t="shared" si="126"/>
        <v>104022</v>
      </c>
      <c r="K416" s="102">
        <f t="shared" si="126"/>
        <v>45788.13</v>
      </c>
      <c r="L416" s="102">
        <f t="shared" si="117"/>
        <v>44.017736632635405</v>
      </c>
    </row>
    <row r="417" spans="1:12" ht="45">
      <c r="A417" s="60"/>
      <c r="B417" s="60"/>
      <c r="C417" s="60">
        <v>2820</v>
      </c>
      <c r="D417" s="61" t="s">
        <v>179</v>
      </c>
      <c r="E417" s="84"/>
      <c r="F417" s="84">
        <v>28150</v>
      </c>
      <c r="G417" s="84">
        <f>F417</f>
        <v>28150</v>
      </c>
      <c r="H417" s="93">
        <v>52250</v>
      </c>
      <c r="I417" s="93">
        <f>G417+H417</f>
        <v>80400</v>
      </c>
      <c r="J417" s="84">
        <v>80400</v>
      </c>
      <c r="K417" s="102">
        <v>40400</v>
      </c>
      <c r="L417" s="102">
        <f t="shared" si="117"/>
        <v>50.24875621890547</v>
      </c>
    </row>
    <row r="418" spans="1:12" ht="15">
      <c r="A418" s="60"/>
      <c r="B418" s="60"/>
      <c r="C418" s="60">
        <v>4210</v>
      </c>
      <c r="D418" s="61" t="s">
        <v>143</v>
      </c>
      <c r="E418" s="41">
        <v>11000</v>
      </c>
      <c r="F418" s="82"/>
      <c r="G418" s="82">
        <f>E418+F418</f>
        <v>11000</v>
      </c>
      <c r="H418" s="83">
        <v>4262</v>
      </c>
      <c r="I418" s="93">
        <f>G418+H418</f>
        <v>15262</v>
      </c>
      <c r="J418" s="84">
        <v>15262</v>
      </c>
      <c r="K418" s="102">
        <v>4272.13</v>
      </c>
      <c r="L418" s="102">
        <f t="shared" si="117"/>
        <v>27.991940767920326</v>
      </c>
    </row>
    <row r="419" spans="1:12" ht="15">
      <c r="A419" s="60"/>
      <c r="B419" s="60"/>
      <c r="C419" s="60">
        <v>4260</v>
      </c>
      <c r="D419" s="61" t="s">
        <v>163</v>
      </c>
      <c r="E419" s="41">
        <v>4100</v>
      </c>
      <c r="F419" s="82"/>
      <c r="G419" s="82">
        <f>E419+F419</f>
        <v>4100</v>
      </c>
      <c r="H419" s="83"/>
      <c r="I419" s="93">
        <f>G419+H419</f>
        <v>4100</v>
      </c>
      <c r="J419" s="84">
        <v>4100</v>
      </c>
      <c r="K419" s="102"/>
      <c r="L419" s="102">
        <f t="shared" si="117"/>
        <v>0</v>
      </c>
    </row>
    <row r="420" spans="1:12" ht="15">
      <c r="A420" s="60"/>
      <c r="B420" s="60"/>
      <c r="C420" s="60">
        <v>4300</v>
      </c>
      <c r="D420" s="61" t="s">
        <v>145</v>
      </c>
      <c r="E420" s="41">
        <v>4000</v>
      </c>
      <c r="F420" s="82"/>
      <c r="G420" s="82">
        <f>E420+F420</f>
        <v>4000</v>
      </c>
      <c r="H420" s="83"/>
      <c r="I420" s="93">
        <f>G420+H420</f>
        <v>4000</v>
      </c>
      <c r="J420" s="84">
        <v>4000</v>
      </c>
      <c r="K420" s="102">
        <v>1116</v>
      </c>
      <c r="L420" s="102">
        <f t="shared" si="117"/>
        <v>27.9</v>
      </c>
    </row>
    <row r="421" spans="1:12" ht="15">
      <c r="A421" s="60"/>
      <c r="B421" s="60"/>
      <c r="C421" s="60">
        <v>4430</v>
      </c>
      <c r="D421" s="61" t="s">
        <v>150</v>
      </c>
      <c r="E421" s="41">
        <v>260</v>
      </c>
      <c r="F421" s="82"/>
      <c r="G421" s="82">
        <f>E421+F421</f>
        <v>260</v>
      </c>
      <c r="H421" s="83"/>
      <c r="I421" s="93">
        <f>G421+H421</f>
        <v>260</v>
      </c>
      <c r="J421" s="84">
        <v>260</v>
      </c>
      <c r="K421" s="102"/>
      <c r="L421" s="102">
        <f t="shared" si="117"/>
        <v>0</v>
      </c>
    </row>
    <row r="422" spans="1:12" ht="15">
      <c r="A422" s="60"/>
      <c r="B422" s="60"/>
      <c r="C422" s="60"/>
      <c r="D422" s="61" t="s">
        <v>214</v>
      </c>
      <c r="E422" s="95" t="e">
        <f aca="true" t="shared" si="127" ref="E422:K422">E131+E138+E150+E153+E159+E164+E200+E204+E215+E221+E224+E227+E305+E316+E358+E377+E402+E411</f>
        <v>#REF!</v>
      </c>
      <c r="F422" s="95" t="e">
        <f t="shared" si="127"/>
        <v>#REF!</v>
      </c>
      <c r="G422" s="95" t="e">
        <f t="shared" si="127"/>
        <v>#REF!</v>
      </c>
      <c r="H422" s="95" t="e">
        <f t="shared" si="127"/>
        <v>#REF!</v>
      </c>
      <c r="I422" s="117" t="e">
        <f t="shared" si="127"/>
        <v>#REF!</v>
      </c>
      <c r="J422" s="85">
        <f t="shared" si="127"/>
        <v>15905443</v>
      </c>
      <c r="K422" s="112">
        <f t="shared" si="127"/>
        <v>7376485.26</v>
      </c>
      <c r="L422" s="112">
        <f t="shared" si="117"/>
        <v>46.377112916628604</v>
      </c>
    </row>
    <row r="425" spans="1:12" ht="34.5" customHeight="1">
      <c r="A425" s="178" t="s">
        <v>257</v>
      </c>
      <c r="B425" s="178"/>
      <c r="C425" s="178"/>
      <c r="D425" s="178"/>
      <c r="E425" s="178"/>
      <c r="F425" s="178"/>
      <c r="G425" s="178"/>
      <c r="H425" s="179"/>
      <c r="I425" s="179"/>
      <c r="J425" s="179"/>
      <c r="K425" s="179"/>
      <c r="L425" s="179"/>
    </row>
    <row r="426" spans="1:12" ht="33.75" customHeight="1">
      <c r="A426" s="181" t="s">
        <v>256</v>
      </c>
      <c r="B426" s="179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</row>
    <row r="427" spans="1:12" ht="12.75" customHeight="1">
      <c r="A427" s="165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</row>
    <row r="428" spans="1:12" ht="15.75" customHeight="1">
      <c r="A428" s="182" t="s">
        <v>234</v>
      </c>
      <c r="B428" s="183"/>
      <c r="C428" s="183"/>
      <c r="D428" s="137"/>
      <c r="E428" s="137"/>
      <c r="F428" s="137"/>
      <c r="G428" s="137"/>
      <c r="H428" s="137"/>
      <c r="I428" s="137"/>
      <c r="J428" s="137"/>
      <c r="K428" s="137"/>
      <c r="L428" s="137"/>
    </row>
    <row r="429" spans="1:12" ht="42.75">
      <c r="A429" s="129" t="s">
        <v>126</v>
      </c>
      <c r="B429" s="130" t="s">
        <v>0</v>
      </c>
      <c r="C429" s="131" t="s">
        <v>216</v>
      </c>
      <c r="D429" s="129" t="s">
        <v>2</v>
      </c>
      <c r="E429" s="97" t="s">
        <v>217</v>
      </c>
      <c r="F429" s="97" t="s">
        <v>3</v>
      </c>
      <c r="G429" s="132" t="s">
        <v>218</v>
      </c>
      <c r="H429" s="133" t="s">
        <v>4</v>
      </c>
      <c r="I429" s="134" t="s">
        <v>5</v>
      </c>
      <c r="J429" s="135" t="s">
        <v>3</v>
      </c>
      <c r="K429" s="112" t="s">
        <v>231</v>
      </c>
      <c r="L429" s="136" t="s">
        <v>232</v>
      </c>
    </row>
    <row r="430" spans="1:12" ht="14.25">
      <c r="A430" s="11">
        <v>750</v>
      </c>
      <c r="B430" s="11"/>
      <c r="C430" s="12"/>
      <c r="D430" s="11" t="s">
        <v>33</v>
      </c>
      <c r="E430" s="98">
        <f>SUM(E431)</f>
        <v>0</v>
      </c>
      <c r="F430" s="99">
        <f aca="true" t="shared" si="128" ref="F430:K430">F431</f>
        <v>0</v>
      </c>
      <c r="G430" s="99">
        <f t="shared" si="128"/>
        <v>0</v>
      </c>
      <c r="H430" s="99">
        <f t="shared" si="128"/>
        <v>0</v>
      </c>
      <c r="I430" s="99">
        <f t="shared" si="128"/>
        <v>0</v>
      </c>
      <c r="J430" s="121">
        <f t="shared" si="128"/>
        <v>41200</v>
      </c>
      <c r="K430" s="167">
        <f t="shared" si="128"/>
        <v>20498</v>
      </c>
      <c r="L430" s="167">
        <f>K430*100/J430</f>
        <v>49.75242718446602</v>
      </c>
    </row>
    <row r="431" spans="1:12" ht="15">
      <c r="A431" s="29"/>
      <c r="B431" s="29">
        <v>75011</v>
      </c>
      <c r="C431" s="15"/>
      <c r="D431" s="29" t="s">
        <v>34</v>
      </c>
      <c r="E431" s="100">
        <f>SUM(E432:E439)</f>
        <v>0</v>
      </c>
      <c r="F431" s="101">
        <f>SUM(F432:F439)</f>
        <v>0</v>
      </c>
      <c r="G431" s="101">
        <f>SUM(G432:G439)</f>
        <v>0</v>
      </c>
      <c r="H431" s="101">
        <f>SUM(H432:H439)</f>
        <v>0</v>
      </c>
      <c r="I431" s="101">
        <f>SUM(I432:I439)</f>
        <v>0</v>
      </c>
      <c r="J431" s="101">
        <v>41200</v>
      </c>
      <c r="K431" s="168">
        <v>20498</v>
      </c>
      <c r="L431" s="172">
        <f aca="true" t="shared" si="129" ref="L431:L440">K431*100/J431</f>
        <v>49.75242718446602</v>
      </c>
    </row>
    <row r="432" spans="1:12" ht="42.75">
      <c r="A432" s="40">
        <v>751</v>
      </c>
      <c r="B432" s="40"/>
      <c r="C432" s="26"/>
      <c r="D432" s="13" t="s">
        <v>42</v>
      </c>
      <c r="E432" s="166"/>
      <c r="F432" s="166"/>
      <c r="G432" s="166"/>
      <c r="H432" s="9"/>
      <c r="I432" s="9"/>
      <c r="J432" s="169">
        <v>749</v>
      </c>
      <c r="K432" s="170">
        <f>K433</f>
        <v>377</v>
      </c>
      <c r="L432" s="167">
        <f t="shared" si="129"/>
        <v>50.33377837116155</v>
      </c>
    </row>
    <row r="433" spans="1:12" ht="30">
      <c r="A433" s="36"/>
      <c r="B433" s="36">
        <v>75101</v>
      </c>
      <c r="C433" s="15"/>
      <c r="D433" s="106" t="s">
        <v>220</v>
      </c>
      <c r="E433" s="166"/>
      <c r="F433" s="166"/>
      <c r="G433" s="166"/>
      <c r="H433" s="9"/>
      <c r="I433" s="9"/>
      <c r="J433" s="171">
        <v>749</v>
      </c>
      <c r="K433" s="168">
        <v>377</v>
      </c>
      <c r="L433" s="172">
        <f t="shared" si="129"/>
        <v>50.33377837116155</v>
      </c>
    </row>
    <row r="434" spans="1:12" ht="28.5">
      <c r="A434" s="11">
        <v>754</v>
      </c>
      <c r="B434" s="40"/>
      <c r="C434" s="26"/>
      <c r="D434" s="13" t="s">
        <v>44</v>
      </c>
      <c r="E434" s="166"/>
      <c r="F434" s="166"/>
      <c r="G434" s="166"/>
      <c r="H434" s="9"/>
      <c r="I434" s="9"/>
      <c r="J434" s="169">
        <v>400</v>
      </c>
      <c r="K434" s="170">
        <f>K435</f>
        <v>0</v>
      </c>
      <c r="L434" s="167">
        <f t="shared" si="129"/>
        <v>0</v>
      </c>
    </row>
    <row r="435" spans="1:12" ht="15.75">
      <c r="A435" s="29"/>
      <c r="B435" s="29">
        <v>75414</v>
      </c>
      <c r="C435" s="15"/>
      <c r="D435" s="29" t="s">
        <v>45</v>
      </c>
      <c r="E435" s="166"/>
      <c r="F435" s="166"/>
      <c r="G435" s="166"/>
      <c r="H435" s="9"/>
      <c r="I435" s="9"/>
      <c r="J435" s="171">
        <v>400</v>
      </c>
      <c r="K435" s="168">
        <v>0</v>
      </c>
      <c r="L435" s="172">
        <f t="shared" si="129"/>
        <v>0</v>
      </c>
    </row>
    <row r="436" spans="1:12" ht="15.75">
      <c r="A436" s="11">
        <v>852</v>
      </c>
      <c r="B436" s="11"/>
      <c r="C436" s="12"/>
      <c r="D436" s="11" t="s">
        <v>107</v>
      </c>
      <c r="E436" s="166"/>
      <c r="F436" s="166"/>
      <c r="G436" s="166"/>
      <c r="H436" s="9"/>
      <c r="I436" s="9"/>
      <c r="J436" s="169">
        <v>990700</v>
      </c>
      <c r="K436" s="170">
        <f>K437+K438+K439</f>
        <v>836946</v>
      </c>
      <c r="L436" s="167">
        <f t="shared" si="129"/>
        <v>84.4802664782477</v>
      </c>
    </row>
    <row r="437" spans="1:12" ht="45">
      <c r="A437" s="36"/>
      <c r="B437" s="36">
        <v>85212</v>
      </c>
      <c r="C437" s="22"/>
      <c r="D437" s="16" t="s">
        <v>108</v>
      </c>
      <c r="E437" s="166"/>
      <c r="F437" s="166"/>
      <c r="G437" s="166"/>
      <c r="H437" s="9"/>
      <c r="I437" s="9"/>
      <c r="J437" s="171">
        <v>953500</v>
      </c>
      <c r="K437" s="168">
        <v>814749</v>
      </c>
      <c r="L437" s="172">
        <f t="shared" si="129"/>
        <v>85.44824331410592</v>
      </c>
    </row>
    <row r="438" spans="1:12" ht="60">
      <c r="A438" s="166"/>
      <c r="B438" s="36">
        <v>85213</v>
      </c>
      <c r="C438" s="15"/>
      <c r="D438" s="106" t="s">
        <v>109</v>
      </c>
      <c r="E438" s="166"/>
      <c r="F438" s="166"/>
      <c r="G438" s="166"/>
      <c r="H438" s="9"/>
      <c r="I438" s="9"/>
      <c r="J438" s="171">
        <v>7400</v>
      </c>
      <c r="K438" s="168">
        <v>5367</v>
      </c>
      <c r="L438" s="172">
        <f t="shared" si="129"/>
        <v>72.52702702702703</v>
      </c>
    </row>
    <row r="439" spans="1:12" ht="30">
      <c r="A439" s="166"/>
      <c r="B439" s="36">
        <v>85214</v>
      </c>
      <c r="C439" s="15"/>
      <c r="D439" s="106" t="s">
        <v>229</v>
      </c>
      <c r="E439" s="166"/>
      <c r="F439" s="166"/>
      <c r="G439" s="166"/>
      <c r="H439" s="9"/>
      <c r="I439" s="9"/>
      <c r="J439" s="171">
        <v>29800</v>
      </c>
      <c r="K439" s="168">
        <v>16830</v>
      </c>
      <c r="L439" s="172">
        <f t="shared" si="129"/>
        <v>56.47651006711409</v>
      </c>
    </row>
    <row r="440" spans="1:12" ht="15.75">
      <c r="A440" s="166"/>
      <c r="B440" s="166"/>
      <c r="C440" s="166"/>
      <c r="D440" s="166" t="s">
        <v>230</v>
      </c>
      <c r="E440" s="166"/>
      <c r="F440" s="166"/>
      <c r="G440" s="166"/>
      <c r="H440" s="9"/>
      <c r="I440" s="9"/>
      <c r="J440" s="169">
        <f>J430+J432+J434+J436</f>
        <v>1033049</v>
      </c>
      <c r="K440" s="170">
        <f>K436+K434+K430+K432</f>
        <v>857821</v>
      </c>
      <c r="L440" s="167">
        <f t="shared" si="129"/>
        <v>83.0377842677356</v>
      </c>
    </row>
    <row r="441" spans="1:12" ht="15.75">
      <c r="A441" s="96"/>
      <c r="B441" s="96"/>
      <c r="C441" s="96"/>
      <c r="D441" s="96"/>
      <c r="E441" s="96"/>
      <c r="F441" s="96"/>
      <c r="G441" s="96"/>
      <c r="H441" s="137"/>
      <c r="I441" s="137"/>
      <c r="J441" s="137"/>
      <c r="K441" s="137"/>
      <c r="L441" s="137"/>
    </row>
    <row r="442" spans="1:7" ht="15.75">
      <c r="A442" s="96"/>
      <c r="B442" s="96"/>
      <c r="C442" s="96"/>
      <c r="D442" s="96"/>
      <c r="E442" s="96"/>
      <c r="F442" s="96"/>
      <c r="G442" s="96"/>
    </row>
    <row r="443" spans="1:7" ht="15.75">
      <c r="A443" s="177" t="s">
        <v>215</v>
      </c>
      <c r="B443" s="177"/>
      <c r="C443" s="96"/>
      <c r="D443" s="96"/>
      <c r="E443" s="96"/>
      <c r="F443" s="96"/>
      <c r="G443" s="96"/>
    </row>
    <row r="444" spans="1:12" ht="42.75">
      <c r="A444" s="129" t="s">
        <v>126</v>
      </c>
      <c r="B444" s="130" t="s">
        <v>0</v>
      </c>
      <c r="C444" s="131" t="s">
        <v>216</v>
      </c>
      <c r="D444" s="129" t="s">
        <v>2</v>
      </c>
      <c r="E444" s="97" t="s">
        <v>217</v>
      </c>
      <c r="F444" s="97" t="s">
        <v>3</v>
      </c>
      <c r="G444" s="132" t="s">
        <v>218</v>
      </c>
      <c r="H444" s="133" t="s">
        <v>4</v>
      </c>
      <c r="I444" s="134" t="s">
        <v>5</v>
      </c>
      <c r="J444" s="135" t="s">
        <v>3</v>
      </c>
      <c r="K444" s="112" t="s">
        <v>231</v>
      </c>
      <c r="L444" s="136" t="s">
        <v>232</v>
      </c>
    </row>
    <row r="445" spans="1:12" ht="14.25">
      <c r="A445" s="11">
        <v>750</v>
      </c>
      <c r="B445" s="11"/>
      <c r="C445" s="12"/>
      <c r="D445" s="11" t="s">
        <v>33</v>
      </c>
      <c r="E445" s="98">
        <f>SUM(E446)</f>
        <v>40600</v>
      </c>
      <c r="F445" s="99">
        <f aca="true" t="shared" si="130" ref="F445:K445">F446</f>
        <v>41200</v>
      </c>
      <c r="G445" s="99">
        <f t="shared" si="130"/>
        <v>800.6252937465077</v>
      </c>
      <c r="H445" s="99">
        <f t="shared" si="130"/>
        <v>0</v>
      </c>
      <c r="I445" s="99">
        <f t="shared" si="130"/>
        <v>41200</v>
      </c>
      <c r="J445" s="121">
        <f t="shared" si="130"/>
        <v>41200</v>
      </c>
      <c r="K445" s="124">
        <f t="shared" si="130"/>
        <v>20498</v>
      </c>
      <c r="L445" s="109">
        <f>K445*100/J445</f>
        <v>49.75242718446602</v>
      </c>
    </row>
    <row r="446" spans="1:12" ht="15">
      <c r="A446" s="29"/>
      <c r="B446" s="29">
        <v>75011</v>
      </c>
      <c r="C446" s="15"/>
      <c r="D446" s="29" t="s">
        <v>34</v>
      </c>
      <c r="E446" s="100">
        <f aca="true" t="shared" si="131" ref="E446:K446">SUM(E447:E454)</f>
        <v>40600</v>
      </c>
      <c r="F446" s="101">
        <f t="shared" si="131"/>
        <v>41200</v>
      </c>
      <c r="G446" s="101">
        <f t="shared" si="131"/>
        <v>800.6252937465077</v>
      </c>
      <c r="H446" s="101">
        <f t="shared" si="131"/>
        <v>0</v>
      </c>
      <c r="I446" s="101">
        <f t="shared" si="131"/>
        <v>41200</v>
      </c>
      <c r="J446" s="101">
        <f t="shared" si="131"/>
        <v>41200</v>
      </c>
      <c r="K446" s="111">
        <f t="shared" si="131"/>
        <v>20498</v>
      </c>
      <c r="L446" s="110">
        <f aca="true" t="shared" si="132" ref="L446:L475">K446*100/J446</f>
        <v>49.75242718446602</v>
      </c>
    </row>
    <row r="447" spans="1:12" ht="15">
      <c r="A447" s="29"/>
      <c r="B447" s="29"/>
      <c r="C447" s="15">
        <v>4010</v>
      </c>
      <c r="D447" s="29" t="s">
        <v>153</v>
      </c>
      <c r="E447" s="100">
        <v>17505</v>
      </c>
      <c r="F447" s="82">
        <v>24000</v>
      </c>
      <c r="G447" s="102">
        <f aca="true" t="shared" si="133" ref="G447:G474">SUM(F447*100/E447)</f>
        <v>137.10368466152528</v>
      </c>
      <c r="H447" s="23"/>
      <c r="I447" s="24">
        <f>F447+H447</f>
        <v>24000</v>
      </c>
      <c r="J447" s="82">
        <v>24000</v>
      </c>
      <c r="K447" s="110">
        <v>7810.89</v>
      </c>
      <c r="L447" s="110">
        <f t="shared" si="132"/>
        <v>32.545375</v>
      </c>
    </row>
    <row r="448" spans="1:12" ht="15">
      <c r="A448" s="29"/>
      <c r="B448" s="29"/>
      <c r="C448" s="15">
        <v>4040</v>
      </c>
      <c r="D448" s="29" t="s">
        <v>154</v>
      </c>
      <c r="E448" s="100">
        <v>1446</v>
      </c>
      <c r="F448" s="82">
        <v>1681</v>
      </c>
      <c r="G448" s="102">
        <f t="shared" si="133"/>
        <v>116.25172890733057</v>
      </c>
      <c r="H448" s="23"/>
      <c r="I448" s="24">
        <f aca="true" t="shared" si="134" ref="I448:I454">F448+H448</f>
        <v>1681</v>
      </c>
      <c r="J448" s="82">
        <v>1681</v>
      </c>
      <c r="K448" s="110">
        <v>1681</v>
      </c>
      <c r="L448" s="110">
        <f t="shared" si="132"/>
        <v>100</v>
      </c>
    </row>
    <row r="449" spans="1:12" ht="15">
      <c r="A449" s="29"/>
      <c r="B449" s="29"/>
      <c r="C449" s="15">
        <v>4110</v>
      </c>
      <c r="D449" s="29" t="s">
        <v>155</v>
      </c>
      <c r="E449" s="100">
        <v>3265</v>
      </c>
      <c r="F449" s="82">
        <v>4425</v>
      </c>
      <c r="G449" s="102">
        <f t="shared" si="133"/>
        <v>135.5283307810107</v>
      </c>
      <c r="H449" s="23"/>
      <c r="I449" s="24">
        <f t="shared" si="134"/>
        <v>4425</v>
      </c>
      <c r="J449" s="82">
        <v>4425</v>
      </c>
      <c r="K449" s="110">
        <v>2360.82</v>
      </c>
      <c r="L449" s="110">
        <f t="shared" si="132"/>
        <v>53.35186440677967</v>
      </c>
    </row>
    <row r="450" spans="1:12" ht="15">
      <c r="A450" s="29"/>
      <c r="B450" s="29"/>
      <c r="C450" s="15">
        <v>4120</v>
      </c>
      <c r="D450" s="29" t="s">
        <v>156</v>
      </c>
      <c r="E450" s="100">
        <v>464</v>
      </c>
      <c r="F450" s="82">
        <v>629</v>
      </c>
      <c r="G450" s="102">
        <f t="shared" si="133"/>
        <v>135.56034482758622</v>
      </c>
      <c r="H450" s="23"/>
      <c r="I450" s="24">
        <f t="shared" si="134"/>
        <v>629</v>
      </c>
      <c r="J450" s="82">
        <v>629</v>
      </c>
      <c r="K450" s="110">
        <v>335.12</v>
      </c>
      <c r="L450" s="110">
        <f t="shared" si="132"/>
        <v>53.27821939586646</v>
      </c>
    </row>
    <row r="451" spans="1:12" ht="15">
      <c r="A451" s="29"/>
      <c r="B451" s="29"/>
      <c r="C451" s="15">
        <v>4210</v>
      </c>
      <c r="D451" s="29" t="s">
        <v>143</v>
      </c>
      <c r="E451" s="100">
        <v>5000</v>
      </c>
      <c r="F451" s="82">
        <v>2000</v>
      </c>
      <c r="G451" s="102">
        <f t="shared" si="133"/>
        <v>40</v>
      </c>
      <c r="H451" s="23"/>
      <c r="I451" s="24">
        <f t="shared" si="134"/>
        <v>2000</v>
      </c>
      <c r="J451" s="82">
        <v>2000</v>
      </c>
      <c r="K451" s="110">
        <v>986.64</v>
      </c>
      <c r="L451" s="110">
        <f t="shared" si="132"/>
        <v>49.332</v>
      </c>
    </row>
    <row r="452" spans="1:12" ht="15">
      <c r="A452" s="29"/>
      <c r="B452" s="29"/>
      <c r="C452" s="15">
        <v>4300</v>
      </c>
      <c r="D452" s="29" t="s">
        <v>145</v>
      </c>
      <c r="E452" s="103">
        <v>10700</v>
      </c>
      <c r="F452" s="82">
        <v>6695</v>
      </c>
      <c r="G452" s="102">
        <f t="shared" si="133"/>
        <v>62.570093457943926</v>
      </c>
      <c r="H452" s="23"/>
      <c r="I452" s="24">
        <f t="shared" si="134"/>
        <v>6695</v>
      </c>
      <c r="J452" s="82">
        <v>6695</v>
      </c>
      <c r="K452" s="110">
        <v>6337.99</v>
      </c>
      <c r="L452" s="110">
        <f t="shared" si="132"/>
        <v>94.66751306945481</v>
      </c>
    </row>
    <row r="453" spans="1:12" ht="15">
      <c r="A453" s="29"/>
      <c r="B453" s="29"/>
      <c r="C453" s="15">
        <v>4410</v>
      </c>
      <c r="D453" s="29" t="s">
        <v>157</v>
      </c>
      <c r="E453" s="100">
        <v>1500</v>
      </c>
      <c r="F453" s="82">
        <v>1000</v>
      </c>
      <c r="G453" s="102">
        <f t="shared" si="133"/>
        <v>66.66666666666667</v>
      </c>
      <c r="H453" s="23"/>
      <c r="I453" s="24">
        <f t="shared" si="134"/>
        <v>1000</v>
      </c>
      <c r="J453" s="82">
        <v>1000</v>
      </c>
      <c r="K453" s="110">
        <v>407.54</v>
      </c>
      <c r="L453" s="110">
        <f t="shared" si="132"/>
        <v>40.754</v>
      </c>
    </row>
    <row r="454" spans="1:12" ht="27.75">
      <c r="A454" s="29"/>
      <c r="B454" s="29"/>
      <c r="C454" s="22">
        <v>4440</v>
      </c>
      <c r="D454" s="16" t="s">
        <v>219</v>
      </c>
      <c r="E454" s="17">
        <v>720</v>
      </c>
      <c r="F454" s="41">
        <v>770</v>
      </c>
      <c r="G454" s="104">
        <f t="shared" si="133"/>
        <v>106.94444444444444</v>
      </c>
      <c r="H454" s="23"/>
      <c r="I454" s="24">
        <f t="shared" si="134"/>
        <v>770</v>
      </c>
      <c r="J454" s="84">
        <v>770</v>
      </c>
      <c r="K454" s="102">
        <v>578</v>
      </c>
      <c r="L454" s="102">
        <f t="shared" si="132"/>
        <v>75.06493506493507</v>
      </c>
    </row>
    <row r="455" spans="1:12" ht="42.75">
      <c r="A455" s="40">
        <v>751</v>
      </c>
      <c r="B455" s="40"/>
      <c r="C455" s="26"/>
      <c r="D455" s="13" t="s">
        <v>42</v>
      </c>
      <c r="E455" s="14" t="e">
        <f>E456+#REF!+#REF!</f>
        <v>#REF!</v>
      </c>
      <c r="F455" s="105">
        <f aca="true" t="shared" si="135" ref="F455:K455">F456</f>
        <v>780</v>
      </c>
      <c r="G455" s="105">
        <f t="shared" si="135"/>
        <v>205.59006211180125</v>
      </c>
      <c r="H455" s="105">
        <f t="shared" si="135"/>
        <v>-31</v>
      </c>
      <c r="I455" s="105">
        <f t="shared" si="135"/>
        <v>749</v>
      </c>
      <c r="J455" s="121">
        <f t="shared" si="135"/>
        <v>749</v>
      </c>
      <c r="K455" s="124">
        <f t="shared" si="135"/>
        <v>377</v>
      </c>
      <c r="L455" s="112">
        <f t="shared" si="132"/>
        <v>50.33377837116155</v>
      </c>
    </row>
    <row r="456" spans="1:12" ht="30">
      <c r="A456" s="36"/>
      <c r="B456" s="36">
        <v>75101</v>
      </c>
      <c r="C456" s="15"/>
      <c r="D456" s="106" t="s">
        <v>220</v>
      </c>
      <c r="E456" s="100">
        <f aca="true" t="shared" si="136" ref="E456:K456">E457+E458</f>
        <v>744</v>
      </c>
      <c r="F456" s="82">
        <f t="shared" si="136"/>
        <v>780</v>
      </c>
      <c r="G456" s="82">
        <f t="shared" si="136"/>
        <v>205.59006211180125</v>
      </c>
      <c r="H456" s="82">
        <f t="shared" si="136"/>
        <v>-31</v>
      </c>
      <c r="I456" s="82">
        <f t="shared" si="136"/>
        <v>749</v>
      </c>
      <c r="J456" s="82">
        <f t="shared" si="136"/>
        <v>749</v>
      </c>
      <c r="K456" s="110">
        <f t="shared" si="136"/>
        <v>377</v>
      </c>
      <c r="L456" s="110">
        <f t="shared" si="132"/>
        <v>50.33377837116155</v>
      </c>
    </row>
    <row r="457" spans="1:12" ht="15">
      <c r="A457" s="29"/>
      <c r="B457" s="29"/>
      <c r="C457" s="15">
        <v>4210</v>
      </c>
      <c r="D457" s="29" t="s">
        <v>143</v>
      </c>
      <c r="E457" s="100">
        <v>100</v>
      </c>
      <c r="F457" s="82">
        <v>100</v>
      </c>
      <c r="G457" s="104">
        <f t="shared" si="133"/>
        <v>100</v>
      </c>
      <c r="H457" s="23">
        <v>-31</v>
      </c>
      <c r="I457" s="24">
        <f>F457+H457</f>
        <v>69</v>
      </c>
      <c r="J457" s="82">
        <v>69</v>
      </c>
      <c r="K457" s="110"/>
      <c r="L457" s="110">
        <f t="shared" si="132"/>
        <v>0</v>
      </c>
    </row>
    <row r="458" spans="1:12" ht="15">
      <c r="A458" s="29"/>
      <c r="B458" s="29"/>
      <c r="C458" s="15">
        <v>4300</v>
      </c>
      <c r="D458" s="29" t="s">
        <v>145</v>
      </c>
      <c r="E458" s="100">
        <v>644</v>
      </c>
      <c r="F458" s="82">
        <v>680</v>
      </c>
      <c r="G458" s="104">
        <f t="shared" si="133"/>
        <v>105.59006211180125</v>
      </c>
      <c r="H458" s="23"/>
      <c r="I458" s="24">
        <f>F458+H458</f>
        <v>680</v>
      </c>
      <c r="J458" s="82">
        <v>680</v>
      </c>
      <c r="K458" s="110">
        <v>377</v>
      </c>
      <c r="L458" s="110">
        <f t="shared" si="132"/>
        <v>55.44117647058823</v>
      </c>
    </row>
    <row r="459" spans="1:12" ht="28.5">
      <c r="A459" s="11">
        <v>754</v>
      </c>
      <c r="B459" s="40"/>
      <c r="C459" s="26"/>
      <c r="D459" s="13" t="s">
        <v>44</v>
      </c>
      <c r="E459" s="14">
        <f>SUM(E460)</f>
        <v>400</v>
      </c>
      <c r="F459" s="58">
        <f>F460</f>
        <v>400</v>
      </c>
      <c r="G459" s="58">
        <f aca="true" t="shared" si="137" ref="G459:I460">G460</f>
        <v>100</v>
      </c>
      <c r="H459" s="58">
        <f t="shared" si="137"/>
        <v>0</v>
      </c>
      <c r="I459" s="58">
        <f t="shared" si="137"/>
        <v>400</v>
      </c>
      <c r="J459" s="85">
        <f>J460</f>
        <v>400</v>
      </c>
      <c r="K459" s="112">
        <f>K460</f>
        <v>0</v>
      </c>
      <c r="L459" s="112">
        <f t="shared" si="132"/>
        <v>0</v>
      </c>
    </row>
    <row r="460" spans="1:12" ht="15">
      <c r="A460" s="29"/>
      <c r="B460" s="29">
        <v>75414</v>
      </c>
      <c r="C460" s="15"/>
      <c r="D460" s="29" t="s">
        <v>45</v>
      </c>
      <c r="E460" s="100">
        <f>SUM(E461)</f>
        <v>400</v>
      </c>
      <c r="F460" s="82">
        <f>F461</f>
        <v>400</v>
      </c>
      <c r="G460" s="82">
        <f t="shared" si="137"/>
        <v>100</v>
      </c>
      <c r="H460" s="82">
        <f t="shared" si="137"/>
        <v>0</v>
      </c>
      <c r="I460" s="82">
        <f t="shared" si="137"/>
        <v>400</v>
      </c>
      <c r="J460" s="82">
        <f>J461</f>
        <v>400</v>
      </c>
      <c r="K460" s="110">
        <f>K461</f>
        <v>0</v>
      </c>
      <c r="L460" s="110">
        <f t="shared" si="132"/>
        <v>0</v>
      </c>
    </row>
    <row r="461" spans="1:12" ht="15">
      <c r="A461" s="29"/>
      <c r="B461" s="29"/>
      <c r="C461" s="15">
        <v>4210</v>
      </c>
      <c r="D461" s="29" t="s">
        <v>143</v>
      </c>
      <c r="E461" s="100">
        <v>400</v>
      </c>
      <c r="F461" s="82">
        <v>400</v>
      </c>
      <c r="G461" s="102">
        <f t="shared" si="133"/>
        <v>100</v>
      </c>
      <c r="H461" s="23"/>
      <c r="I461" s="24">
        <f>F461+H461</f>
        <v>400</v>
      </c>
      <c r="J461" s="82">
        <v>400</v>
      </c>
      <c r="K461" s="110"/>
      <c r="L461" s="110">
        <f t="shared" si="132"/>
        <v>0</v>
      </c>
    </row>
    <row r="462" spans="1:12" ht="14.25">
      <c r="A462" s="11">
        <v>852</v>
      </c>
      <c r="B462" s="11"/>
      <c r="C462" s="12"/>
      <c r="D462" s="11" t="s">
        <v>107</v>
      </c>
      <c r="E462" s="98">
        <f aca="true" t="shared" si="138" ref="E462:K462">SUM(E463+E471+E473)</f>
        <v>750300</v>
      </c>
      <c r="F462" s="98">
        <f t="shared" si="138"/>
        <v>1214200</v>
      </c>
      <c r="G462" s="98">
        <f t="shared" si="138"/>
        <v>1498.7475320533624</v>
      </c>
      <c r="H462" s="98">
        <f t="shared" si="138"/>
        <v>-223500</v>
      </c>
      <c r="I462" s="98">
        <f t="shared" si="138"/>
        <v>990700</v>
      </c>
      <c r="J462" s="123">
        <f t="shared" si="138"/>
        <v>990700</v>
      </c>
      <c r="K462" s="125">
        <f t="shared" si="138"/>
        <v>578354.7699999999</v>
      </c>
      <c r="L462" s="109">
        <f t="shared" si="132"/>
        <v>58.378396083577265</v>
      </c>
    </row>
    <row r="463" spans="1:12" ht="45">
      <c r="A463" s="36"/>
      <c r="B463" s="36">
        <v>85212</v>
      </c>
      <c r="C463" s="22"/>
      <c r="D463" s="16" t="s">
        <v>108</v>
      </c>
      <c r="E463" s="17">
        <f aca="true" t="shared" si="139" ref="E463:K463">SUM(E464:E470)</f>
        <v>716000</v>
      </c>
      <c r="F463" s="41">
        <f t="shared" si="139"/>
        <v>1177000</v>
      </c>
      <c r="G463" s="41">
        <f t="shared" si="139"/>
        <v>1277.707133602892</v>
      </c>
      <c r="H463" s="41">
        <f t="shared" si="139"/>
        <v>-223500</v>
      </c>
      <c r="I463" s="41">
        <f t="shared" si="139"/>
        <v>953500</v>
      </c>
      <c r="J463" s="84">
        <f t="shared" si="139"/>
        <v>953500</v>
      </c>
      <c r="K463" s="102">
        <f t="shared" si="139"/>
        <v>563954.4299999999</v>
      </c>
      <c r="L463" s="102">
        <f t="shared" si="132"/>
        <v>59.14571893025694</v>
      </c>
    </row>
    <row r="464" spans="1:12" ht="15">
      <c r="A464" s="29"/>
      <c r="B464" s="29"/>
      <c r="C464" s="15" t="s">
        <v>221</v>
      </c>
      <c r="D464" s="106" t="s">
        <v>196</v>
      </c>
      <c r="E464" s="100">
        <v>691680</v>
      </c>
      <c r="F464" s="82">
        <v>1128690</v>
      </c>
      <c r="G464" s="102">
        <f t="shared" si="133"/>
        <v>163.18095072866066</v>
      </c>
      <c r="H464" s="82">
        <v>-216795</v>
      </c>
      <c r="I464" s="24">
        <f>F464+H464</f>
        <v>911895</v>
      </c>
      <c r="J464" s="82">
        <v>911895</v>
      </c>
      <c r="K464" s="110">
        <v>538247.62</v>
      </c>
      <c r="L464" s="110">
        <f t="shared" si="132"/>
        <v>59.02517504756578</v>
      </c>
    </row>
    <row r="465" spans="1:12" ht="15">
      <c r="A465" s="29"/>
      <c r="B465" s="29"/>
      <c r="C465" s="15" t="s">
        <v>222</v>
      </c>
      <c r="D465" s="106" t="s">
        <v>153</v>
      </c>
      <c r="E465" s="100">
        <v>8665</v>
      </c>
      <c r="F465" s="82">
        <v>21366</v>
      </c>
      <c r="G465" s="102">
        <f t="shared" si="133"/>
        <v>246.57818811309866</v>
      </c>
      <c r="H465" s="82">
        <v>-4057</v>
      </c>
      <c r="I465" s="24">
        <f aca="true" t="shared" si="140" ref="I465:I470">F465+H465</f>
        <v>17309</v>
      </c>
      <c r="J465" s="82">
        <v>17309</v>
      </c>
      <c r="K465" s="110">
        <v>10488.6</v>
      </c>
      <c r="L465" s="110">
        <f t="shared" si="132"/>
        <v>60.59622161881102</v>
      </c>
    </row>
    <row r="466" spans="1:12" ht="15">
      <c r="A466" s="29"/>
      <c r="B466" s="29"/>
      <c r="C466" s="15" t="s">
        <v>223</v>
      </c>
      <c r="D466" s="106" t="s">
        <v>155</v>
      </c>
      <c r="E466" s="100">
        <v>11576</v>
      </c>
      <c r="F466" s="82">
        <v>16886</v>
      </c>
      <c r="G466" s="102">
        <f t="shared" si="133"/>
        <v>145.87076710435383</v>
      </c>
      <c r="H466" s="82">
        <v>-738</v>
      </c>
      <c r="I466" s="24">
        <f t="shared" si="140"/>
        <v>16148</v>
      </c>
      <c r="J466" s="82">
        <v>16148</v>
      </c>
      <c r="K466" s="110">
        <v>11444.19</v>
      </c>
      <c r="L466" s="110">
        <f t="shared" si="132"/>
        <v>70.87063413425811</v>
      </c>
    </row>
    <row r="467" spans="1:12" ht="15">
      <c r="A467" s="29"/>
      <c r="B467" s="29"/>
      <c r="C467" s="15" t="s">
        <v>224</v>
      </c>
      <c r="D467" s="106" t="s">
        <v>156</v>
      </c>
      <c r="E467" s="100">
        <v>213</v>
      </c>
      <c r="F467" s="82">
        <v>524</v>
      </c>
      <c r="G467" s="102">
        <f t="shared" si="133"/>
        <v>246.0093896713615</v>
      </c>
      <c r="H467" s="82">
        <v>-99</v>
      </c>
      <c r="I467" s="24">
        <f t="shared" si="140"/>
        <v>425</v>
      </c>
      <c r="J467" s="82">
        <v>425</v>
      </c>
      <c r="K467" s="110">
        <v>254.02</v>
      </c>
      <c r="L467" s="110">
        <f t="shared" si="132"/>
        <v>59.76941176470588</v>
      </c>
    </row>
    <row r="468" spans="1:12" ht="15">
      <c r="A468" s="29"/>
      <c r="B468" s="29"/>
      <c r="C468" s="15" t="s">
        <v>225</v>
      </c>
      <c r="D468" s="106" t="s">
        <v>143</v>
      </c>
      <c r="E468" s="100">
        <v>1910</v>
      </c>
      <c r="F468" s="82">
        <v>3234</v>
      </c>
      <c r="G468" s="102">
        <f t="shared" si="133"/>
        <v>169.3193717277487</v>
      </c>
      <c r="H468" s="82">
        <v>-614</v>
      </c>
      <c r="I468" s="24">
        <f t="shared" si="140"/>
        <v>2620</v>
      </c>
      <c r="J468" s="82">
        <v>2620</v>
      </c>
      <c r="K468" s="110">
        <v>574.2</v>
      </c>
      <c r="L468" s="110">
        <f t="shared" si="132"/>
        <v>21.916030534351147</v>
      </c>
    </row>
    <row r="469" spans="1:12" ht="15">
      <c r="A469" s="29"/>
      <c r="B469" s="29"/>
      <c r="C469" s="15" t="s">
        <v>226</v>
      </c>
      <c r="D469" s="106" t="s">
        <v>163</v>
      </c>
      <c r="E469" s="100"/>
      <c r="F469" s="82">
        <v>300</v>
      </c>
      <c r="G469" s="102"/>
      <c r="H469" s="82"/>
      <c r="I469" s="24">
        <f t="shared" si="140"/>
        <v>300</v>
      </c>
      <c r="J469" s="82">
        <v>300</v>
      </c>
      <c r="K469" s="110">
        <v>300</v>
      </c>
      <c r="L469" s="110">
        <f t="shared" si="132"/>
        <v>100</v>
      </c>
    </row>
    <row r="470" spans="1:12" ht="15">
      <c r="A470" s="29"/>
      <c r="B470" s="29"/>
      <c r="C470" s="15" t="s">
        <v>227</v>
      </c>
      <c r="D470" s="106" t="s">
        <v>145</v>
      </c>
      <c r="E470" s="100">
        <v>1956</v>
      </c>
      <c r="F470" s="82">
        <v>6000</v>
      </c>
      <c r="G470" s="102">
        <f t="shared" si="133"/>
        <v>306.7484662576687</v>
      </c>
      <c r="H470" s="82">
        <v>-1197</v>
      </c>
      <c r="I470" s="24">
        <f t="shared" si="140"/>
        <v>4803</v>
      </c>
      <c r="J470" s="82">
        <v>4803</v>
      </c>
      <c r="K470" s="110">
        <v>2645.8</v>
      </c>
      <c r="L470" s="110">
        <f t="shared" si="132"/>
        <v>55.08640433062669</v>
      </c>
    </row>
    <row r="471" spans="1:12" ht="60">
      <c r="A471" s="29"/>
      <c r="B471" s="36">
        <v>85213</v>
      </c>
      <c r="C471" s="15"/>
      <c r="D471" s="106" t="s">
        <v>109</v>
      </c>
      <c r="E471" s="107">
        <f>SUM(E472)</f>
        <v>6500</v>
      </c>
      <c r="F471" s="84">
        <f aca="true" t="shared" si="141" ref="F471:K471">F472</f>
        <v>7400</v>
      </c>
      <c r="G471" s="84">
        <f t="shared" si="141"/>
        <v>113.84615384615384</v>
      </c>
      <c r="H471" s="84">
        <f t="shared" si="141"/>
        <v>0</v>
      </c>
      <c r="I471" s="84">
        <f t="shared" si="141"/>
        <v>7400</v>
      </c>
      <c r="J471" s="84">
        <f t="shared" si="141"/>
        <v>7400</v>
      </c>
      <c r="K471" s="102">
        <f t="shared" si="141"/>
        <v>3448.64</v>
      </c>
      <c r="L471" s="102">
        <f t="shared" si="132"/>
        <v>46.60324324324324</v>
      </c>
    </row>
    <row r="472" spans="1:12" ht="15">
      <c r="A472" s="29"/>
      <c r="B472" s="36"/>
      <c r="C472" s="15" t="s">
        <v>228</v>
      </c>
      <c r="D472" s="106" t="s">
        <v>198</v>
      </c>
      <c r="E472" s="100">
        <v>6500</v>
      </c>
      <c r="F472" s="82">
        <v>7400</v>
      </c>
      <c r="G472" s="102">
        <f t="shared" si="133"/>
        <v>113.84615384615384</v>
      </c>
      <c r="H472" s="23"/>
      <c r="I472" s="24">
        <f>F472+H472</f>
        <v>7400</v>
      </c>
      <c r="J472" s="82">
        <v>7400</v>
      </c>
      <c r="K472" s="110">
        <v>3448.64</v>
      </c>
      <c r="L472" s="110">
        <f t="shared" si="132"/>
        <v>46.60324324324324</v>
      </c>
    </row>
    <row r="473" spans="1:12" ht="30">
      <c r="A473" s="29"/>
      <c r="B473" s="36">
        <v>85214</v>
      </c>
      <c r="C473" s="15"/>
      <c r="D473" s="106" t="s">
        <v>229</v>
      </c>
      <c r="E473" s="100">
        <f>SUM(E474:E474)</f>
        <v>27800</v>
      </c>
      <c r="F473" s="82">
        <f aca="true" t="shared" si="142" ref="F473:K473">F474</f>
        <v>29800</v>
      </c>
      <c r="G473" s="82">
        <f t="shared" si="142"/>
        <v>107.19424460431655</v>
      </c>
      <c r="H473" s="82">
        <f t="shared" si="142"/>
        <v>0</v>
      </c>
      <c r="I473" s="82">
        <f t="shared" si="142"/>
        <v>29800</v>
      </c>
      <c r="J473" s="82">
        <f t="shared" si="142"/>
        <v>29800</v>
      </c>
      <c r="K473" s="110">
        <f t="shared" si="142"/>
        <v>10951.7</v>
      </c>
      <c r="L473" s="110">
        <f t="shared" si="132"/>
        <v>36.750671140939595</v>
      </c>
    </row>
    <row r="474" spans="1:12" ht="15">
      <c r="A474" s="29"/>
      <c r="B474" s="29"/>
      <c r="C474" s="15">
        <v>3110</v>
      </c>
      <c r="D474" s="29" t="s">
        <v>196</v>
      </c>
      <c r="E474" s="100">
        <v>27800</v>
      </c>
      <c r="F474" s="82">
        <v>29800</v>
      </c>
      <c r="G474" s="102">
        <f t="shared" si="133"/>
        <v>107.19424460431655</v>
      </c>
      <c r="H474" s="23"/>
      <c r="I474" s="24">
        <f>F474+H474</f>
        <v>29800</v>
      </c>
      <c r="J474" s="82">
        <v>29800</v>
      </c>
      <c r="K474" s="110">
        <v>10951.7</v>
      </c>
      <c r="L474" s="110">
        <f t="shared" si="132"/>
        <v>36.750671140939595</v>
      </c>
    </row>
    <row r="475" spans="1:12" ht="15">
      <c r="A475" s="29"/>
      <c r="B475" s="29"/>
      <c r="C475" s="15"/>
      <c r="D475" s="11" t="s">
        <v>230</v>
      </c>
      <c r="E475" s="98" t="e">
        <f aca="true" t="shared" si="143" ref="E475:K475">E445+E455+E459+E462</f>
        <v>#REF!</v>
      </c>
      <c r="F475" s="98">
        <f t="shared" si="143"/>
        <v>1256580</v>
      </c>
      <c r="G475" s="98">
        <f t="shared" si="143"/>
        <v>2604.9628879116717</v>
      </c>
      <c r="H475" s="98">
        <f t="shared" si="143"/>
        <v>-223531</v>
      </c>
      <c r="I475" s="98">
        <f t="shared" si="143"/>
        <v>1033049</v>
      </c>
      <c r="J475" s="123">
        <f t="shared" si="143"/>
        <v>1033049</v>
      </c>
      <c r="K475" s="125">
        <f t="shared" si="143"/>
        <v>599229.7699999999</v>
      </c>
      <c r="L475" s="109">
        <f t="shared" si="132"/>
        <v>58.00593873088304</v>
      </c>
    </row>
    <row r="476" spans="1:12" ht="15.75">
      <c r="A476" s="140"/>
      <c r="B476" s="140" t="s">
        <v>235</v>
      </c>
      <c r="C476" s="140"/>
      <c r="D476" s="140"/>
      <c r="E476" s="140"/>
      <c r="F476" s="140"/>
      <c r="G476" s="140"/>
      <c r="H476" s="138"/>
      <c r="I476" s="138"/>
      <c r="J476" s="138"/>
      <c r="K476" s="139"/>
      <c r="L476" s="138"/>
    </row>
    <row r="477" spans="1:12" ht="35.25" customHeight="1">
      <c r="A477" s="178" t="s">
        <v>255</v>
      </c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</row>
    <row r="478" spans="1:12" ht="15.75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9"/>
      <c r="L478" s="138"/>
    </row>
    <row r="479" spans="1:9" ht="15">
      <c r="A479" s="141" t="s">
        <v>236</v>
      </c>
      <c r="B479" s="141"/>
      <c r="C479" s="76"/>
      <c r="D479" s="76"/>
      <c r="E479" s="76"/>
      <c r="F479" s="76"/>
      <c r="G479" s="76"/>
      <c r="H479" s="76"/>
      <c r="I479" s="76"/>
    </row>
    <row r="480" spans="1:12" ht="43.5">
      <c r="A480" s="75" t="s">
        <v>126</v>
      </c>
      <c r="B480" s="75" t="s">
        <v>129</v>
      </c>
      <c r="C480" s="75" t="s">
        <v>216</v>
      </c>
      <c r="D480" s="118" t="s">
        <v>237</v>
      </c>
      <c r="E480" s="118" t="s">
        <v>238</v>
      </c>
      <c r="F480" s="118" t="s">
        <v>239</v>
      </c>
      <c r="G480" s="118" t="s">
        <v>240</v>
      </c>
      <c r="H480" s="146"/>
      <c r="I480" s="146"/>
      <c r="J480" s="72" t="s">
        <v>131</v>
      </c>
      <c r="K480" s="73" t="s">
        <v>259</v>
      </c>
      <c r="L480" s="175" t="s">
        <v>254</v>
      </c>
    </row>
    <row r="481" spans="1:12" ht="29.25">
      <c r="A481" s="147">
        <v>921</v>
      </c>
      <c r="B481" s="147"/>
      <c r="C481" s="109"/>
      <c r="D481" s="148" t="s">
        <v>210</v>
      </c>
      <c r="E481" s="109">
        <f>SUM(E493+E490+E482)</f>
        <v>675655</v>
      </c>
      <c r="F481" s="109">
        <f>SUM(F482+F490+F493)</f>
        <v>364297.92</v>
      </c>
      <c r="G481" s="110">
        <f>SUM(F481/E481*100)</f>
        <v>53.91774204290651</v>
      </c>
      <c r="H481" s="110"/>
      <c r="I481" s="110"/>
      <c r="J481" s="80">
        <f>SUM(J493+J490+J482)</f>
        <v>675655</v>
      </c>
      <c r="K481" s="109">
        <f>SUM(K482+K490+K493)</f>
        <v>364297.92</v>
      </c>
      <c r="L481" s="109">
        <f>SUM(K481/J481*100)</f>
        <v>53.91774204290651</v>
      </c>
    </row>
    <row r="482" spans="1:12" ht="15">
      <c r="A482" s="149"/>
      <c r="B482" s="150">
        <v>92114</v>
      </c>
      <c r="C482" s="151"/>
      <c r="D482" s="110" t="s">
        <v>211</v>
      </c>
      <c r="E482" s="151">
        <f>SUM(E483:E489)</f>
        <v>536398</v>
      </c>
      <c r="F482" s="151">
        <f>SUM(F483:F489)</f>
        <v>266584.92</v>
      </c>
      <c r="G482" s="110">
        <f aca="true" t="shared" si="144" ref="G482:G493">SUM(F482/E482*100)</f>
        <v>49.69908910920622</v>
      </c>
      <c r="H482" s="110"/>
      <c r="I482" s="110"/>
      <c r="J482" s="82">
        <f>SUM(J483:J489)</f>
        <v>536398</v>
      </c>
      <c r="K482" s="110">
        <f>SUM(K483:K489)</f>
        <v>266584.92</v>
      </c>
      <c r="L482" s="110">
        <f>SUM(K482/J482*100)</f>
        <v>49.69908910920622</v>
      </c>
    </row>
    <row r="483" spans="1:12" ht="15">
      <c r="A483" s="110"/>
      <c r="B483" s="110"/>
      <c r="C483" s="152" t="s">
        <v>241</v>
      </c>
      <c r="D483" s="110" t="s">
        <v>242</v>
      </c>
      <c r="E483" s="110"/>
      <c r="F483" s="110">
        <v>9472</v>
      </c>
      <c r="G483" s="110"/>
      <c r="H483" s="110"/>
      <c r="I483" s="110"/>
      <c r="J483" s="82"/>
      <c r="K483" s="110">
        <v>9472</v>
      </c>
      <c r="L483" s="110"/>
    </row>
    <row r="484" spans="1:12" ht="15">
      <c r="A484" s="110"/>
      <c r="B484" s="110"/>
      <c r="C484" s="152" t="s">
        <v>17</v>
      </c>
      <c r="D484" s="110" t="s">
        <v>18</v>
      </c>
      <c r="E484" s="110">
        <v>51</v>
      </c>
      <c r="F484" s="110"/>
      <c r="G484" s="110">
        <f t="shared" si="144"/>
        <v>0</v>
      </c>
      <c r="H484" s="110"/>
      <c r="I484" s="110"/>
      <c r="J484" s="82">
        <v>51</v>
      </c>
      <c r="K484" s="110"/>
      <c r="L484" s="110">
        <f aca="true" t="shared" si="145" ref="L484:L493">SUM(K484/J484*100)</f>
        <v>0</v>
      </c>
    </row>
    <row r="485" spans="1:12" ht="15">
      <c r="A485" s="110"/>
      <c r="B485" s="110"/>
      <c r="C485" s="152" t="s">
        <v>40</v>
      </c>
      <c r="D485" s="110" t="s">
        <v>41</v>
      </c>
      <c r="E485" s="110">
        <v>161000</v>
      </c>
      <c r="F485" s="110">
        <v>87095.58</v>
      </c>
      <c r="G485" s="110">
        <f t="shared" si="144"/>
        <v>54.09663354037267</v>
      </c>
      <c r="H485" s="110"/>
      <c r="I485" s="110"/>
      <c r="J485" s="82">
        <v>161000</v>
      </c>
      <c r="K485" s="110">
        <v>87095.58</v>
      </c>
      <c r="L485" s="110">
        <f t="shared" si="145"/>
        <v>54.09663354037267</v>
      </c>
    </row>
    <row r="486" spans="1:12" ht="15">
      <c r="A486" s="110"/>
      <c r="B486" s="110"/>
      <c r="C486" s="152" t="s">
        <v>31</v>
      </c>
      <c r="D486" s="110" t="s">
        <v>32</v>
      </c>
      <c r="E486" s="110">
        <v>1000</v>
      </c>
      <c r="F486" s="110">
        <v>880.43</v>
      </c>
      <c r="G486" s="110">
        <f t="shared" si="144"/>
        <v>88.04299999999999</v>
      </c>
      <c r="H486" s="110"/>
      <c r="I486" s="110"/>
      <c r="J486" s="82">
        <v>1000</v>
      </c>
      <c r="K486" s="110">
        <v>880.43</v>
      </c>
      <c r="L486" s="110">
        <f t="shared" si="145"/>
        <v>88.04299999999999</v>
      </c>
    </row>
    <row r="487" spans="1:12" ht="15">
      <c r="A487" s="110"/>
      <c r="B487" s="110"/>
      <c r="C487" s="152" t="s">
        <v>97</v>
      </c>
      <c r="D487" s="110" t="s">
        <v>98</v>
      </c>
      <c r="E487" s="110">
        <v>55</v>
      </c>
      <c r="F487" s="110">
        <v>24.91</v>
      </c>
      <c r="G487" s="110">
        <f t="shared" si="144"/>
        <v>45.290909090909096</v>
      </c>
      <c r="H487" s="110"/>
      <c r="I487" s="110"/>
      <c r="J487" s="82">
        <v>55</v>
      </c>
      <c r="K487" s="110">
        <v>24.91</v>
      </c>
      <c r="L487" s="110">
        <f t="shared" si="145"/>
        <v>45.290909090909096</v>
      </c>
    </row>
    <row r="488" spans="1:12" ht="32.25" customHeight="1">
      <c r="A488" s="102"/>
      <c r="B488" s="153"/>
      <c r="C488" s="173">
        <v>2480</v>
      </c>
      <c r="D488" s="154" t="s">
        <v>243</v>
      </c>
      <c r="E488" s="102">
        <v>365292</v>
      </c>
      <c r="F488" s="102">
        <v>160112</v>
      </c>
      <c r="G488" s="102">
        <f t="shared" si="144"/>
        <v>43.83123638075841</v>
      </c>
      <c r="H488" s="110"/>
      <c r="I488" s="110"/>
      <c r="J488" s="84">
        <v>365292</v>
      </c>
      <c r="K488" s="102">
        <v>160112</v>
      </c>
      <c r="L488" s="102">
        <f t="shared" si="145"/>
        <v>43.83123638075841</v>
      </c>
    </row>
    <row r="489" spans="1:12" ht="45">
      <c r="A489" s="102"/>
      <c r="B489" s="153"/>
      <c r="C489" s="173">
        <v>2800</v>
      </c>
      <c r="D489" s="154" t="s">
        <v>244</v>
      </c>
      <c r="E489" s="102">
        <v>9000</v>
      </c>
      <c r="F489" s="102">
        <v>9000</v>
      </c>
      <c r="G489" s="102">
        <f t="shared" si="144"/>
        <v>100</v>
      </c>
      <c r="H489" s="110"/>
      <c r="I489" s="110"/>
      <c r="J489" s="84">
        <v>9000</v>
      </c>
      <c r="K489" s="102">
        <v>9000</v>
      </c>
      <c r="L489" s="102">
        <f t="shared" si="145"/>
        <v>100</v>
      </c>
    </row>
    <row r="490" spans="1:12" ht="15">
      <c r="A490" s="151"/>
      <c r="B490" s="155">
        <v>92116</v>
      </c>
      <c r="C490" s="173"/>
      <c r="D490" s="110" t="s">
        <v>213</v>
      </c>
      <c r="E490" s="110">
        <f>SUM(E491:E492)</f>
        <v>110000</v>
      </c>
      <c r="F490" s="110">
        <f>SUM(F491:F492)</f>
        <v>68456</v>
      </c>
      <c r="G490" s="110">
        <f t="shared" si="144"/>
        <v>62.232727272727274</v>
      </c>
      <c r="H490" s="110"/>
      <c r="I490" s="110"/>
      <c r="J490" s="82">
        <f>SUM(J491:J492)</f>
        <v>110000</v>
      </c>
      <c r="K490" s="110">
        <f>SUM(K491:K492)</f>
        <v>68456</v>
      </c>
      <c r="L490" s="110">
        <f t="shared" si="145"/>
        <v>62.232727272727274</v>
      </c>
    </row>
    <row r="491" spans="1:12" ht="30">
      <c r="A491" s="102"/>
      <c r="B491" s="102"/>
      <c r="C491" s="174" t="s">
        <v>245</v>
      </c>
      <c r="D491" s="154" t="s">
        <v>246</v>
      </c>
      <c r="E491" s="102">
        <v>2000</v>
      </c>
      <c r="F491" s="102">
        <v>2000</v>
      </c>
      <c r="G491" s="110">
        <f t="shared" si="144"/>
        <v>100</v>
      </c>
      <c r="H491" s="110"/>
      <c r="I491" s="110"/>
      <c r="J491" s="84">
        <v>2000</v>
      </c>
      <c r="K491" s="102">
        <v>2000</v>
      </c>
      <c r="L491" s="110">
        <f t="shared" si="145"/>
        <v>100</v>
      </c>
    </row>
    <row r="492" spans="1:12" ht="31.5" customHeight="1">
      <c r="A492" s="102"/>
      <c r="B492" s="102"/>
      <c r="C492" s="173">
        <v>2480</v>
      </c>
      <c r="D492" s="156" t="s">
        <v>243</v>
      </c>
      <c r="E492" s="102">
        <v>108000</v>
      </c>
      <c r="F492" s="102">
        <v>66456</v>
      </c>
      <c r="G492" s="102">
        <f t="shared" si="144"/>
        <v>61.53333333333333</v>
      </c>
      <c r="H492" s="110"/>
      <c r="I492" s="110"/>
      <c r="J492" s="84">
        <v>108000</v>
      </c>
      <c r="K492" s="102">
        <v>66456</v>
      </c>
      <c r="L492" s="102">
        <f t="shared" si="145"/>
        <v>61.53333333333333</v>
      </c>
    </row>
    <row r="493" spans="1:12" ht="15">
      <c r="A493" s="151"/>
      <c r="B493" s="151"/>
      <c r="C493" s="151"/>
      <c r="D493" s="151" t="s">
        <v>247</v>
      </c>
      <c r="E493" s="151">
        <v>29257</v>
      </c>
      <c r="F493" s="151">
        <v>29257</v>
      </c>
      <c r="G493" s="151">
        <f t="shared" si="144"/>
        <v>100</v>
      </c>
      <c r="H493" s="110"/>
      <c r="I493" s="110"/>
      <c r="J493" s="157">
        <v>29257</v>
      </c>
      <c r="K493" s="151">
        <v>29257</v>
      </c>
      <c r="L493" s="151">
        <f t="shared" si="145"/>
        <v>100</v>
      </c>
    </row>
    <row r="494" spans="1:12" ht="15">
      <c r="A494" s="108"/>
      <c r="B494" s="108"/>
      <c r="C494" s="108"/>
      <c r="D494" s="142"/>
      <c r="E494" s="142"/>
      <c r="F494" s="142"/>
      <c r="G494" s="142"/>
      <c r="H494" s="108"/>
      <c r="I494" s="108"/>
      <c r="J494" s="145"/>
      <c r="K494" s="142"/>
      <c r="L494" s="142"/>
    </row>
    <row r="495" spans="1:12" ht="15">
      <c r="A495" s="108"/>
      <c r="B495" s="108"/>
      <c r="C495" s="108"/>
      <c r="D495" s="108"/>
      <c r="E495" s="108"/>
      <c r="F495" s="108"/>
      <c r="G495" s="108"/>
      <c r="H495" s="108"/>
      <c r="I495" s="108"/>
      <c r="J495" s="83"/>
      <c r="L495" s="108"/>
    </row>
    <row r="496" spans="1:12" ht="15">
      <c r="A496" s="142" t="s">
        <v>248</v>
      </c>
      <c r="B496" s="108"/>
      <c r="C496" s="108"/>
      <c r="D496" s="108"/>
      <c r="E496" s="108"/>
      <c r="F496" s="108"/>
      <c r="G496" s="108"/>
      <c r="H496" s="108"/>
      <c r="I496" s="108"/>
      <c r="J496" s="83"/>
      <c r="L496" s="108"/>
    </row>
    <row r="497" spans="1:12" ht="29.25">
      <c r="A497" s="164" t="s">
        <v>126</v>
      </c>
      <c r="B497" s="164" t="s">
        <v>129</v>
      </c>
      <c r="C497" s="164" t="s">
        <v>216</v>
      </c>
      <c r="D497" s="164" t="s">
        <v>237</v>
      </c>
      <c r="E497" s="164" t="s">
        <v>238</v>
      </c>
      <c r="F497" s="164" t="s">
        <v>239</v>
      </c>
      <c r="G497" s="164" t="s">
        <v>240</v>
      </c>
      <c r="H497" s="160"/>
      <c r="I497" s="160"/>
      <c r="J497" s="176" t="s">
        <v>131</v>
      </c>
      <c r="K497" s="164" t="s">
        <v>258</v>
      </c>
      <c r="L497" s="164" t="s">
        <v>240</v>
      </c>
    </row>
    <row r="498" spans="1:12" ht="29.25">
      <c r="A498" s="159">
        <v>921</v>
      </c>
      <c r="B498" s="155"/>
      <c r="C498" s="155"/>
      <c r="D498" s="148" t="s">
        <v>210</v>
      </c>
      <c r="E498" s="109">
        <f>SUM(E515+E499)</f>
        <v>675655</v>
      </c>
      <c r="F498" s="109">
        <f>SUM(F515+F499)</f>
        <v>310011.12</v>
      </c>
      <c r="G498" s="158">
        <f>SUM(F498/E498*100)</f>
        <v>45.88304978132331</v>
      </c>
      <c r="H498" s="109"/>
      <c r="I498" s="109"/>
      <c r="J498" s="80">
        <f>SUM(J515+J499)</f>
        <v>675655</v>
      </c>
      <c r="K498" s="109">
        <f>SUM(K515+K499)</f>
        <v>310011.12</v>
      </c>
      <c r="L498" s="158">
        <f>SUM(K498/J498*100)</f>
        <v>45.88304978132331</v>
      </c>
    </row>
    <row r="499" spans="1:12" ht="15">
      <c r="A499" s="155"/>
      <c r="B499" s="155">
        <v>92114</v>
      </c>
      <c r="C499" s="155"/>
      <c r="D499" s="160" t="s">
        <v>211</v>
      </c>
      <c r="E499" s="110">
        <f>SUM(E500:E514)</f>
        <v>553369</v>
      </c>
      <c r="F499" s="110">
        <f>SUM(F500:F514)</f>
        <v>241184.42</v>
      </c>
      <c r="G499" s="161">
        <f aca="true" t="shared" si="146" ref="G499:G514">SUM(F499/E499*100)</f>
        <v>43.584736405544945</v>
      </c>
      <c r="H499" s="110"/>
      <c r="I499" s="110"/>
      <c r="J499" s="82">
        <f>SUM(J500:J514)</f>
        <v>553369</v>
      </c>
      <c r="K499" s="110">
        <f>SUM(K500:K514)</f>
        <v>241184.42</v>
      </c>
      <c r="L499" s="161">
        <f>SUM(K499/J499*100)</f>
        <v>43.584736405544945</v>
      </c>
    </row>
    <row r="500" spans="1:12" ht="30">
      <c r="A500" s="155"/>
      <c r="B500" s="155"/>
      <c r="C500" s="173">
        <v>3020</v>
      </c>
      <c r="D500" s="160" t="s">
        <v>249</v>
      </c>
      <c r="E500" s="110">
        <v>1028</v>
      </c>
      <c r="F500" s="110"/>
      <c r="G500" s="161"/>
      <c r="H500" s="110"/>
      <c r="I500" s="110"/>
      <c r="J500" s="82">
        <v>1028</v>
      </c>
      <c r="K500" s="110"/>
      <c r="L500" s="161"/>
    </row>
    <row r="501" spans="1:12" ht="15">
      <c r="A501" s="155"/>
      <c r="B501" s="155"/>
      <c r="C501" s="155">
        <v>4010</v>
      </c>
      <c r="D501" s="160" t="s">
        <v>153</v>
      </c>
      <c r="E501" s="110">
        <v>164851</v>
      </c>
      <c r="F501" s="110">
        <v>74345.17</v>
      </c>
      <c r="G501" s="161">
        <f t="shared" si="146"/>
        <v>45.09840401332112</v>
      </c>
      <c r="H501" s="110"/>
      <c r="I501" s="110"/>
      <c r="J501" s="82">
        <v>164851</v>
      </c>
      <c r="K501" s="110">
        <v>74345.17</v>
      </c>
      <c r="L501" s="161">
        <f aca="true" t="shared" si="147" ref="L501:L514">SUM(K501/J501*100)</f>
        <v>45.09840401332112</v>
      </c>
    </row>
    <row r="502" spans="1:12" ht="15">
      <c r="A502" s="155"/>
      <c r="B502" s="155"/>
      <c r="C502" s="155">
        <v>4110</v>
      </c>
      <c r="D502" s="160" t="s">
        <v>250</v>
      </c>
      <c r="E502" s="110">
        <v>29760</v>
      </c>
      <c r="F502" s="110">
        <v>13318.11</v>
      </c>
      <c r="G502" s="161">
        <f t="shared" si="146"/>
        <v>44.75171370967742</v>
      </c>
      <c r="H502" s="110"/>
      <c r="I502" s="110"/>
      <c r="J502" s="82">
        <v>29760</v>
      </c>
      <c r="K502" s="110">
        <v>13318.11</v>
      </c>
      <c r="L502" s="161">
        <f t="shared" si="147"/>
        <v>44.75171370967742</v>
      </c>
    </row>
    <row r="503" spans="1:12" ht="15">
      <c r="A503" s="155"/>
      <c r="B503" s="155"/>
      <c r="C503" s="155">
        <v>4120</v>
      </c>
      <c r="D503" s="160" t="s">
        <v>156</v>
      </c>
      <c r="E503" s="110">
        <v>4008</v>
      </c>
      <c r="F503" s="110">
        <v>1778.49</v>
      </c>
      <c r="G503" s="161">
        <f t="shared" si="146"/>
        <v>44.37350299401198</v>
      </c>
      <c r="H503" s="110"/>
      <c r="I503" s="110"/>
      <c r="J503" s="82">
        <v>4008</v>
      </c>
      <c r="K503" s="110">
        <v>1778.49</v>
      </c>
      <c r="L503" s="161">
        <f t="shared" si="147"/>
        <v>44.37350299401198</v>
      </c>
    </row>
    <row r="504" spans="1:12" ht="15">
      <c r="A504" s="155"/>
      <c r="B504" s="155"/>
      <c r="C504" s="155">
        <v>4170</v>
      </c>
      <c r="D504" s="160" t="s">
        <v>162</v>
      </c>
      <c r="E504" s="110">
        <v>22400</v>
      </c>
      <c r="F504" s="110">
        <v>10084.11</v>
      </c>
      <c r="G504" s="161">
        <f t="shared" si="146"/>
        <v>45.01834821428572</v>
      </c>
      <c r="H504" s="110"/>
      <c r="I504" s="110"/>
      <c r="J504" s="82">
        <v>22400</v>
      </c>
      <c r="K504" s="110">
        <v>10084.11</v>
      </c>
      <c r="L504" s="161">
        <f t="shared" si="147"/>
        <v>45.01834821428572</v>
      </c>
    </row>
    <row r="505" spans="1:12" ht="15">
      <c r="A505" s="155"/>
      <c r="B505" s="155"/>
      <c r="C505" s="155">
        <v>4210</v>
      </c>
      <c r="D505" s="160" t="s">
        <v>143</v>
      </c>
      <c r="E505" s="110">
        <v>35400</v>
      </c>
      <c r="F505" s="110">
        <v>21768.12</v>
      </c>
      <c r="G505" s="161">
        <f t="shared" si="146"/>
        <v>61.49186440677966</v>
      </c>
      <c r="H505" s="110"/>
      <c r="I505" s="110"/>
      <c r="J505" s="82">
        <v>35400</v>
      </c>
      <c r="K505" s="110">
        <v>21768.12</v>
      </c>
      <c r="L505" s="161">
        <f t="shared" si="147"/>
        <v>61.49186440677966</v>
      </c>
    </row>
    <row r="506" spans="1:12" ht="15">
      <c r="A506" s="155"/>
      <c r="B506" s="155"/>
      <c r="C506" s="155">
        <v>4260</v>
      </c>
      <c r="D506" s="160" t="s">
        <v>163</v>
      </c>
      <c r="E506" s="110">
        <v>120000</v>
      </c>
      <c r="F506" s="110">
        <v>78798.5</v>
      </c>
      <c r="G506" s="161">
        <f t="shared" si="146"/>
        <v>65.66541666666666</v>
      </c>
      <c r="H506" s="110"/>
      <c r="I506" s="110"/>
      <c r="J506" s="82">
        <v>120000</v>
      </c>
      <c r="K506" s="110">
        <v>78798.5</v>
      </c>
      <c r="L506" s="161">
        <f t="shared" si="147"/>
        <v>65.66541666666666</v>
      </c>
    </row>
    <row r="507" spans="1:12" ht="15">
      <c r="A507" s="155"/>
      <c r="B507" s="155"/>
      <c r="C507" s="155">
        <v>4270</v>
      </c>
      <c r="D507" s="160" t="s">
        <v>144</v>
      </c>
      <c r="E507" s="110">
        <v>100000</v>
      </c>
      <c r="F507" s="110"/>
      <c r="G507" s="161">
        <f t="shared" si="146"/>
        <v>0</v>
      </c>
      <c r="H507" s="110"/>
      <c r="I507" s="110"/>
      <c r="J507" s="82">
        <v>100000</v>
      </c>
      <c r="K507" s="110"/>
      <c r="L507" s="161">
        <f t="shared" si="147"/>
        <v>0</v>
      </c>
    </row>
    <row r="508" spans="1:12" ht="15">
      <c r="A508" s="155"/>
      <c r="B508" s="155"/>
      <c r="C508" s="155">
        <v>4280</v>
      </c>
      <c r="D508" s="160" t="s">
        <v>164</v>
      </c>
      <c r="E508" s="110">
        <v>827</v>
      </c>
      <c r="F508" s="110"/>
      <c r="G508" s="161">
        <f t="shared" si="146"/>
        <v>0</v>
      </c>
      <c r="H508" s="110"/>
      <c r="I508" s="110"/>
      <c r="J508" s="82">
        <v>827</v>
      </c>
      <c r="K508" s="110"/>
      <c r="L508" s="161">
        <f t="shared" si="147"/>
        <v>0</v>
      </c>
    </row>
    <row r="509" spans="1:12" ht="15">
      <c r="A509" s="155"/>
      <c r="B509" s="155"/>
      <c r="C509" s="155">
        <v>4300</v>
      </c>
      <c r="D509" s="160" t="s">
        <v>145</v>
      </c>
      <c r="E509" s="110">
        <v>47782</v>
      </c>
      <c r="F509" s="110">
        <v>26223.28</v>
      </c>
      <c r="G509" s="161">
        <f t="shared" si="146"/>
        <v>54.88108492737851</v>
      </c>
      <c r="H509" s="110"/>
      <c r="I509" s="110"/>
      <c r="J509" s="82">
        <v>47782</v>
      </c>
      <c r="K509" s="110">
        <v>26223.28</v>
      </c>
      <c r="L509" s="161">
        <f t="shared" si="147"/>
        <v>54.88108492737851</v>
      </c>
    </row>
    <row r="510" spans="1:12" ht="15">
      <c r="A510" s="155"/>
      <c r="B510" s="155"/>
      <c r="C510" s="155">
        <v>4410</v>
      </c>
      <c r="D510" s="160" t="s">
        <v>157</v>
      </c>
      <c r="E510" s="110">
        <v>2773</v>
      </c>
      <c r="F510" s="110">
        <v>698.88</v>
      </c>
      <c r="G510" s="161">
        <f t="shared" si="146"/>
        <v>25.203029210241617</v>
      </c>
      <c r="H510" s="110"/>
      <c r="I510" s="110"/>
      <c r="J510" s="82">
        <v>2773</v>
      </c>
      <c r="K510" s="110">
        <v>698.88</v>
      </c>
      <c r="L510" s="161">
        <f t="shared" si="147"/>
        <v>25.203029210241617</v>
      </c>
    </row>
    <row r="511" spans="1:12" ht="15">
      <c r="A511" s="155"/>
      <c r="B511" s="155"/>
      <c r="C511" s="155">
        <v>4430</v>
      </c>
      <c r="D511" s="160" t="s">
        <v>150</v>
      </c>
      <c r="E511" s="110">
        <v>4000</v>
      </c>
      <c r="F511" s="110">
        <v>1862.35</v>
      </c>
      <c r="G511" s="161">
        <f t="shared" si="146"/>
        <v>46.558749999999996</v>
      </c>
      <c r="H511" s="110"/>
      <c r="I511" s="110"/>
      <c r="J511" s="82">
        <v>4000</v>
      </c>
      <c r="K511" s="110">
        <v>1862.35</v>
      </c>
      <c r="L511" s="161">
        <f t="shared" si="147"/>
        <v>46.558749999999996</v>
      </c>
    </row>
    <row r="512" spans="1:12" ht="15">
      <c r="A512" s="155"/>
      <c r="B512" s="155"/>
      <c r="C512" s="155">
        <v>4440</v>
      </c>
      <c r="D512" s="160" t="s">
        <v>251</v>
      </c>
      <c r="E512" s="110">
        <v>5160</v>
      </c>
      <c r="F512" s="110">
        <v>4203.38</v>
      </c>
      <c r="G512" s="161">
        <f t="shared" si="146"/>
        <v>81.4608527131783</v>
      </c>
      <c r="H512" s="110"/>
      <c r="I512" s="110"/>
      <c r="J512" s="82">
        <v>5160</v>
      </c>
      <c r="K512" s="110">
        <v>4203.38</v>
      </c>
      <c r="L512" s="161">
        <f t="shared" si="147"/>
        <v>81.4608527131783</v>
      </c>
    </row>
    <row r="513" spans="1:12" ht="15">
      <c r="A513" s="155"/>
      <c r="B513" s="155"/>
      <c r="C513" s="155">
        <v>4530</v>
      </c>
      <c r="D513" s="160" t="s">
        <v>242</v>
      </c>
      <c r="E513" s="110">
        <v>9927</v>
      </c>
      <c r="F513" s="110">
        <v>2651.85</v>
      </c>
      <c r="G513" s="161">
        <f t="shared" si="146"/>
        <v>26.71350861287398</v>
      </c>
      <c r="H513" s="110"/>
      <c r="I513" s="110"/>
      <c r="J513" s="82">
        <v>9927</v>
      </c>
      <c r="K513" s="110">
        <v>2651.85</v>
      </c>
      <c r="L513" s="161">
        <f t="shared" si="147"/>
        <v>26.71350861287398</v>
      </c>
    </row>
    <row r="514" spans="1:12" ht="30">
      <c r="A514" s="155"/>
      <c r="B514" s="155"/>
      <c r="C514" s="173">
        <v>6060</v>
      </c>
      <c r="D514" s="160" t="s">
        <v>252</v>
      </c>
      <c r="E514" s="154">
        <v>5453</v>
      </c>
      <c r="F514" s="154">
        <v>5452.18</v>
      </c>
      <c r="G514" s="162">
        <f t="shared" si="146"/>
        <v>99.98496240601504</v>
      </c>
      <c r="H514" s="110"/>
      <c r="I514" s="110"/>
      <c r="J514" s="163">
        <v>5453</v>
      </c>
      <c r="K514" s="154">
        <v>5452.18</v>
      </c>
      <c r="L514" s="162">
        <f t="shared" si="147"/>
        <v>99.98496240601504</v>
      </c>
    </row>
    <row r="515" spans="1:12" ht="15">
      <c r="A515" s="155"/>
      <c r="B515" s="155">
        <v>92116</v>
      </c>
      <c r="C515" s="155"/>
      <c r="D515" s="160" t="s">
        <v>213</v>
      </c>
      <c r="E515" s="110">
        <v>122286</v>
      </c>
      <c r="F515" s="110">
        <f>SUM(F516:F527)</f>
        <v>68826.70000000001</v>
      </c>
      <c r="G515" s="161">
        <f>SUM(F515/E515*100)</f>
        <v>56.28338485190456</v>
      </c>
      <c r="H515" s="110"/>
      <c r="I515" s="110"/>
      <c r="J515" s="82">
        <v>122286</v>
      </c>
      <c r="K515" s="110">
        <f>SUM(K516:K527)</f>
        <v>68826.70000000001</v>
      </c>
      <c r="L515" s="161">
        <f>SUM(K515/J515*100)</f>
        <v>56.28338485190456</v>
      </c>
    </row>
    <row r="516" spans="1:12" ht="30">
      <c r="A516" s="155"/>
      <c r="B516" s="155"/>
      <c r="C516" s="173">
        <v>3020</v>
      </c>
      <c r="D516" s="160" t="s">
        <v>249</v>
      </c>
      <c r="E516" s="110">
        <v>266</v>
      </c>
      <c r="F516" s="110"/>
      <c r="G516" s="161">
        <f aca="true" t="shared" si="148" ref="G516:G527">SUM(F516/E516*100)</f>
        <v>0</v>
      </c>
      <c r="H516" s="110"/>
      <c r="I516" s="110"/>
      <c r="J516" s="82">
        <v>266</v>
      </c>
      <c r="K516" s="110"/>
      <c r="L516" s="161">
        <f aca="true" t="shared" si="149" ref="L516:L527">SUM(K516/J516*100)</f>
        <v>0</v>
      </c>
    </row>
    <row r="517" spans="1:12" ht="15">
      <c r="A517" s="155"/>
      <c r="B517" s="155"/>
      <c r="C517" s="155">
        <v>4010</v>
      </c>
      <c r="D517" s="160" t="s">
        <v>153</v>
      </c>
      <c r="E517" s="110">
        <v>80600</v>
      </c>
      <c r="F517" s="110">
        <v>40440.99</v>
      </c>
      <c r="G517" s="161">
        <f t="shared" si="148"/>
        <v>50.17492555831266</v>
      </c>
      <c r="H517" s="110"/>
      <c r="I517" s="110"/>
      <c r="J517" s="82">
        <v>80600</v>
      </c>
      <c r="K517" s="110">
        <v>40440.99</v>
      </c>
      <c r="L517" s="161">
        <f t="shared" si="149"/>
        <v>50.17492555831266</v>
      </c>
    </row>
    <row r="518" spans="1:12" ht="15">
      <c r="A518" s="155"/>
      <c r="B518" s="155"/>
      <c r="C518" s="155">
        <v>4110</v>
      </c>
      <c r="D518" s="160" t="s">
        <v>250</v>
      </c>
      <c r="E518" s="110">
        <v>14662</v>
      </c>
      <c r="F518" s="110">
        <v>7287.83</v>
      </c>
      <c r="G518" s="161">
        <f t="shared" si="148"/>
        <v>49.705565407175015</v>
      </c>
      <c r="H518" s="110"/>
      <c r="I518" s="110"/>
      <c r="J518" s="82">
        <v>14662</v>
      </c>
      <c r="K518" s="110">
        <v>7287.83</v>
      </c>
      <c r="L518" s="161">
        <f t="shared" si="149"/>
        <v>49.705565407175015</v>
      </c>
    </row>
    <row r="519" spans="1:12" ht="15">
      <c r="A519" s="155"/>
      <c r="B519" s="155"/>
      <c r="C519" s="155">
        <v>4120</v>
      </c>
      <c r="D519" s="160" t="s">
        <v>156</v>
      </c>
      <c r="E519" s="110">
        <v>1975</v>
      </c>
      <c r="F519" s="110">
        <v>984.53</v>
      </c>
      <c r="G519" s="161">
        <f t="shared" si="148"/>
        <v>49.84962025316456</v>
      </c>
      <c r="H519" s="110"/>
      <c r="I519" s="110"/>
      <c r="J519" s="82">
        <v>1975</v>
      </c>
      <c r="K519" s="110">
        <v>984.53</v>
      </c>
      <c r="L519" s="161">
        <f t="shared" si="149"/>
        <v>49.84962025316456</v>
      </c>
    </row>
    <row r="520" spans="1:12" ht="15">
      <c r="A520" s="155"/>
      <c r="B520" s="155"/>
      <c r="C520" s="155">
        <v>4210</v>
      </c>
      <c r="D520" s="160" t="s">
        <v>143</v>
      </c>
      <c r="E520" s="110">
        <v>8581</v>
      </c>
      <c r="F520" s="110">
        <v>6785.44</v>
      </c>
      <c r="G520" s="161">
        <f t="shared" si="148"/>
        <v>79.07516606456123</v>
      </c>
      <c r="H520" s="110"/>
      <c r="I520" s="110"/>
      <c r="J520" s="82">
        <v>8581</v>
      </c>
      <c r="K520" s="110">
        <v>6785.44</v>
      </c>
      <c r="L520" s="161">
        <f t="shared" si="149"/>
        <v>79.07516606456123</v>
      </c>
    </row>
    <row r="521" spans="1:12" ht="15">
      <c r="A521" s="155"/>
      <c r="B521" s="155"/>
      <c r="C521" s="155">
        <v>4240</v>
      </c>
      <c r="D521" s="160" t="s">
        <v>253</v>
      </c>
      <c r="E521" s="110">
        <v>4757</v>
      </c>
      <c r="F521" s="110">
        <v>4701.65</v>
      </c>
      <c r="G521" s="161">
        <f t="shared" si="148"/>
        <v>98.83645154509144</v>
      </c>
      <c r="H521" s="110"/>
      <c r="I521" s="110"/>
      <c r="J521" s="82">
        <v>4757</v>
      </c>
      <c r="K521" s="110">
        <v>4701.65</v>
      </c>
      <c r="L521" s="161">
        <f t="shared" si="149"/>
        <v>98.83645154509144</v>
      </c>
    </row>
    <row r="522" spans="1:12" ht="15">
      <c r="A522" s="155"/>
      <c r="B522" s="155"/>
      <c r="C522" s="155">
        <v>4260</v>
      </c>
      <c r="D522" s="160" t="s">
        <v>163</v>
      </c>
      <c r="E522" s="110">
        <v>3000</v>
      </c>
      <c r="F522" s="110">
        <v>1464.99</v>
      </c>
      <c r="G522" s="161">
        <f t="shared" si="148"/>
        <v>48.833</v>
      </c>
      <c r="H522" s="110"/>
      <c r="I522" s="110"/>
      <c r="J522" s="82">
        <v>3000</v>
      </c>
      <c r="K522" s="110">
        <v>1464.99</v>
      </c>
      <c r="L522" s="161">
        <f t="shared" si="149"/>
        <v>48.833</v>
      </c>
    </row>
    <row r="523" spans="1:12" ht="15">
      <c r="A523" s="155"/>
      <c r="B523" s="155"/>
      <c r="C523" s="155">
        <v>4280</v>
      </c>
      <c r="D523" s="160" t="s">
        <v>164</v>
      </c>
      <c r="E523" s="110">
        <v>209</v>
      </c>
      <c r="F523" s="110">
        <v>93</v>
      </c>
      <c r="G523" s="161">
        <f t="shared" si="148"/>
        <v>44.49760765550239</v>
      </c>
      <c r="H523" s="110"/>
      <c r="I523" s="110"/>
      <c r="J523" s="82">
        <v>209</v>
      </c>
      <c r="K523" s="110">
        <v>93</v>
      </c>
      <c r="L523" s="161">
        <f t="shared" si="149"/>
        <v>44.49760765550239</v>
      </c>
    </row>
    <row r="524" spans="1:12" ht="15">
      <c r="A524" s="155"/>
      <c r="B524" s="155"/>
      <c r="C524" s="155">
        <v>4300</v>
      </c>
      <c r="D524" s="160" t="s">
        <v>145</v>
      </c>
      <c r="E524" s="110">
        <v>3743</v>
      </c>
      <c r="F524" s="110">
        <v>2972.48</v>
      </c>
      <c r="G524" s="161">
        <f t="shared" si="148"/>
        <v>79.41437349719477</v>
      </c>
      <c r="H524" s="110"/>
      <c r="I524" s="110"/>
      <c r="J524" s="82">
        <v>3743</v>
      </c>
      <c r="K524" s="110">
        <v>2972.48</v>
      </c>
      <c r="L524" s="161">
        <f t="shared" si="149"/>
        <v>79.41437349719477</v>
      </c>
    </row>
    <row r="525" spans="1:12" ht="15">
      <c r="A525" s="155"/>
      <c r="B525" s="155"/>
      <c r="C525" s="155">
        <v>4410</v>
      </c>
      <c r="D525" s="160" t="s">
        <v>157</v>
      </c>
      <c r="E525" s="110">
        <v>500</v>
      </c>
      <c r="F525" s="110">
        <v>191.11</v>
      </c>
      <c r="G525" s="161">
        <f t="shared" si="148"/>
        <v>38.222</v>
      </c>
      <c r="H525" s="110"/>
      <c r="I525" s="110"/>
      <c r="J525" s="82">
        <v>500</v>
      </c>
      <c r="K525" s="110">
        <v>191.11</v>
      </c>
      <c r="L525" s="161">
        <f t="shared" si="149"/>
        <v>38.222</v>
      </c>
    </row>
    <row r="526" spans="1:12" ht="15">
      <c r="A526" s="155"/>
      <c r="B526" s="155"/>
      <c r="C526" s="155">
        <v>4430</v>
      </c>
      <c r="D526" s="160" t="s">
        <v>150</v>
      </c>
      <c r="E526" s="110">
        <v>766</v>
      </c>
      <c r="F526" s="110">
        <v>677.85</v>
      </c>
      <c r="G526" s="161">
        <f t="shared" si="148"/>
        <v>88.49216710182768</v>
      </c>
      <c r="H526" s="110"/>
      <c r="I526" s="110"/>
      <c r="J526" s="82">
        <v>766</v>
      </c>
      <c r="K526" s="110">
        <v>677.85</v>
      </c>
      <c r="L526" s="161">
        <f t="shared" si="149"/>
        <v>88.49216710182768</v>
      </c>
    </row>
    <row r="527" spans="1:12" ht="15">
      <c r="A527" s="155"/>
      <c r="B527" s="155"/>
      <c r="C527" s="155">
        <v>4440</v>
      </c>
      <c r="D527" s="160" t="s">
        <v>251</v>
      </c>
      <c r="E527" s="110">
        <v>3227</v>
      </c>
      <c r="F527" s="110">
        <v>3226.83</v>
      </c>
      <c r="G527" s="161">
        <f t="shared" si="148"/>
        <v>99.9947319491788</v>
      </c>
      <c r="H527" s="110"/>
      <c r="I527" s="110"/>
      <c r="J527" s="82">
        <v>3227</v>
      </c>
      <c r="K527" s="110">
        <v>3226.83</v>
      </c>
      <c r="L527" s="161">
        <f t="shared" si="149"/>
        <v>99.9947319491788</v>
      </c>
    </row>
    <row r="528" spans="1:12" ht="15">
      <c r="A528" s="108"/>
      <c r="B528" s="108"/>
      <c r="C528" s="108"/>
      <c r="D528" s="108"/>
      <c r="E528" s="108"/>
      <c r="F528" s="108"/>
      <c r="G528" s="108"/>
      <c r="H528" s="108"/>
      <c r="I528" s="108"/>
      <c r="J528" s="83"/>
      <c r="L528" s="108"/>
    </row>
    <row r="529" spans="1:12" ht="15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L529" s="108"/>
    </row>
    <row r="530" spans="1:12" ht="15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L530" s="108"/>
    </row>
    <row r="531" spans="1:12" ht="15">
      <c r="A531" s="143"/>
      <c r="B531" s="143"/>
      <c r="C531" s="143"/>
      <c r="D531" s="143"/>
      <c r="E531" s="143"/>
      <c r="F531" s="143"/>
      <c r="G531" s="143"/>
      <c r="H531" s="143"/>
      <c r="I531" s="143"/>
      <c r="J531" s="108"/>
      <c r="L531" s="108"/>
    </row>
    <row r="532" spans="1:12" ht="15">
      <c r="A532" s="143"/>
      <c r="B532" s="143"/>
      <c r="C532" s="143"/>
      <c r="D532" s="143"/>
      <c r="E532" s="143"/>
      <c r="F532" s="143"/>
      <c r="G532" s="143"/>
      <c r="H532" s="143"/>
      <c r="I532" s="143"/>
      <c r="J532" s="108"/>
      <c r="L532" s="108"/>
    </row>
    <row r="533" spans="1:12" ht="15">
      <c r="A533" s="143"/>
      <c r="B533" s="143"/>
      <c r="C533" s="143"/>
      <c r="D533" s="143"/>
      <c r="E533" s="143"/>
      <c r="F533" s="143"/>
      <c r="G533" s="143"/>
      <c r="H533" s="143"/>
      <c r="I533" s="143"/>
      <c r="J533" s="108"/>
      <c r="L533" s="108"/>
    </row>
    <row r="534" spans="1:12" ht="15">
      <c r="A534" s="143"/>
      <c r="B534" s="143"/>
      <c r="C534" s="143"/>
      <c r="D534" s="143"/>
      <c r="E534" s="143"/>
      <c r="F534" s="143"/>
      <c r="G534" s="143"/>
      <c r="H534" s="143"/>
      <c r="I534" s="143"/>
      <c r="J534" s="108"/>
      <c r="L534" s="108"/>
    </row>
    <row r="535" spans="1:12" ht="15">
      <c r="A535" s="143"/>
      <c r="B535" s="143"/>
      <c r="C535" s="143"/>
      <c r="D535" s="143"/>
      <c r="E535" s="143"/>
      <c r="F535" s="143"/>
      <c r="G535" s="143"/>
      <c r="H535" s="143"/>
      <c r="I535" s="143"/>
      <c r="J535" s="108"/>
      <c r="L535" s="108"/>
    </row>
    <row r="536" spans="1:12" ht="15">
      <c r="A536" s="143"/>
      <c r="B536" s="143"/>
      <c r="C536" s="143"/>
      <c r="D536" s="143"/>
      <c r="E536" s="143"/>
      <c r="F536" s="143"/>
      <c r="G536" s="143"/>
      <c r="H536" s="143"/>
      <c r="I536" s="143"/>
      <c r="J536" s="108"/>
      <c r="L536" s="108"/>
    </row>
    <row r="537" spans="1:12" ht="15">
      <c r="A537" s="144"/>
      <c r="B537" s="144"/>
      <c r="C537" s="144"/>
      <c r="D537" s="144"/>
      <c r="E537" s="144"/>
      <c r="F537" s="144"/>
      <c r="G537" s="144"/>
      <c r="H537" s="144"/>
      <c r="I537" s="144"/>
      <c r="J537" s="108"/>
      <c r="L537" s="108"/>
    </row>
    <row r="538" spans="1:12" ht="15">
      <c r="A538" s="144"/>
      <c r="B538" s="144"/>
      <c r="C538" s="144"/>
      <c r="D538" s="144"/>
      <c r="E538" s="144"/>
      <c r="F538" s="144"/>
      <c r="G538" s="144"/>
      <c r="H538" s="144"/>
      <c r="I538" s="144"/>
      <c r="J538" s="108"/>
      <c r="L538" s="108"/>
    </row>
    <row r="539" spans="1:12" ht="15">
      <c r="A539" s="144"/>
      <c r="B539" s="144"/>
      <c r="C539" s="144"/>
      <c r="D539" s="144"/>
      <c r="E539" s="144"/>
      <c r="F539" s="144"/>
      <c r="G539" s="144"/>
      <c r="H539" s="144"/>
      <c r="I539" s="144"/>
      <c r="J539" s="108"/>
      <c r="L539" s="108"/>
    </row>
    <row r="540" spans="1:12" ht="15">
      <c r="A540" s="144"/>
      <c r="B540" s="144"/>
      <c r="C540" s="144"/>
      <c r="D540" s="144"/>
      <c r="E540" s="144"/>
      <c r="F540" s="144"/>
      <c r="G540" s="144"/>
      <c r="H540" s="144"/>
      <c r="I540" s="144"/>
      <c r="J540" s="108"/>
      <c r="L540" s="108"/>
    </row>
  </sheetData>
  <mergeCells count="5">
    <mergeCell ref="A443:B443"/>
    <mergeCell ref="A425:L425"/>
    <mergeCell ref="A477:L477"/>
    <mergeCell ref="A426:L426"/>
    <mergeCell ref="A428:C428"/>
  </mergeCells>
  <printOptions/>
  <pageMargins left="0.75" right="0.43" top="0.69" bottom="0.68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9.140625" defaultRowHeight="12.75"/>
  <cols>
    <col min="4" max="4" width="62.8515625" style="0" customWidth="1"/>
    <col min="5" max="5" width="12.00390625" style="0" hidden="1" customWidth="1"/>
    <col min="6" max="6" width="12.8515625" style="0" hidden="1" customWidth="1"/>
    <col min="7" max="7" width="12.140625" style="0" hidden="1" customWidth="1"/>
    <col min="8" max="9" width="0" style="0" hidden="1" customWidth="1"/>
    <col min="10" max="10" width="14.57421875" style="0" customWidth="1"/>
    <col min="11" max="11" width="16.140625" style="0" customWidth="1"/>
  </cols>
  <sheetData/>
  <printOptions/>
  <pageMargins left="0.78" right="0.75" top="0.59" bottom="0.58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U.G. KLESZCZEWO</dc:creator>
  <cp:keywords/>
  <dc:description/>
  <cp:lastModifiedBy> U.G. KLESZCZEWO</cp:lastModifiedBy>
  <cp:lastPrinted>2006-08-07T08:40:02Z</cp:lastPrinted>
  <dcterms:created xsi:type="dcterms:W3CDTF">2006-07-11T06:13:34Z</dcterms:created>
  <dcterms:modified xsi:type="dcterms:W3CDTF">2006-09-21T05:59:44Z</dcterms:modified>
  <cp:category/>
  <cp:version/>
  <cp:contentType/>
  <cp:contentStatus/>
</cp:coreProperties>
</file>